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_CSP" sheetId="9" r:id="rId9"/>
  </sheets>
  <definedNames>
    <definedName name="_xlnm.Print_Titles" localSheetId="0">'F1_ESF'!$2:$5</definedName>
    <definedName name="_xlnm.Print_Titles" localSheetId="3">'F4_BP'!$1:$5</definedName>
    <definedName name="_xlnm.Print_Titles" localSheetId="4">'F5_EAID'!$2:$8</definedName>
    <definedName name="_xlnm.Print_Titles" localSheetId="5">'F6a_EAEPED_COG'!$2:$9</definedName>
    <definedName name="_xlnm.Print_Titles" localSheetId="7">'F6c_EAEPED_CF'!$2:$9</definedName>
  </definedNames>
  <calcPr fullCalcOnLoad="1"/>
</workbook>
</file>

<file path=xl/sharedStrings.xml><?xml version="1.0" encoding="utf-8"?>
<sst xmlns="http://schemas.openxmlformats.org/spreadsheetml/2006/main" count="698" uniqueCount="489">
  <si>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</si>
  <si>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</si>
  <si>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</si>
  <si>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</si>
  <si>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</si>
  <si>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</si>
  <si>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</si>
  <si>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</si>
  <si>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</si>
  <si>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</si>
  <si>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</si>
  <si>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</si>
  <si>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</si>
  <si>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</si>
  <si>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</si>
  <si>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</si>
  <si>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</si>
  <si>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</si>
  <si>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</si>
  <si>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</si>
  <si>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</si>
  <si>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</si>
  <si>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</si>
  <si>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</si>
  <si>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</si>
  <si>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</si>
  <si>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</si>
  <si>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</si>
  <si>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</si>
  <si>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</si>
  <si>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</si>
  <si>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</si>
  <si>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</si>
  <si>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</si>
  <si>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</si>
  <si>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</si>
  <si>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</si>
  <si>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</si>
  <si>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</si>
  <si>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</si>
  <si>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</si>
  <si>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</si>
  <si>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</si>
  <si>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</si>
  <si>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</si>
  <si>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</si>
  <si>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</si>
  <si>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</si>
  <si>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</si>
  <si>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</si>
  <si>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</si>
  <si>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</si>
  <si>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</si>
  <si>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</si>
  <si>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</si>
  <si>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</si>
  <si>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</si>
  <si>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</si>
  <si>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</si>
  <si>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</si>
  <si>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</si>
  <si>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</si>
  <si>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</si>
  <si>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</si>
  <si>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</si>
  <si>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</si>
  <si>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</si>
  <si>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</si>
  <si>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</si>
  <si>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</si>
  <si>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</si>
  <si>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</si>
  <si>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</si>
  <si>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</si>
  <si>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</si>
  <si>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</si>
  <si>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</si>
  <si>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</si>
  <si>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</si>
  <si>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</si>
  <si>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</si>
  <si>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</si>
  <si>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</si>
  <si>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</si>
  <si>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</si>
  <si>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</si>
  <si>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</si>
  <si>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</si>
  <si>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</si>
  <si>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</si>
  <si>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</si>
  <si>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</si>
  <si>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</si>
  <si>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</si>
  <si>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</si>
  <si>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</si>
  <si>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</si>
  <si>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</si>
  <si>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</si>
  <si>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</si>
  <si>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</si>
  <si>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</si>
  <si>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</si>
  <si>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</si>
  <si>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</si>
  <si>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</si>
  <si>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</si>
  <si>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</si>
  <si>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</si>
  <si>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</si>
  <si>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</si>
  <si>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</si>
  <si>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</si>
  <si>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</si>
  <si>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</si>
  <si>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</si>
  <si>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</si>
  <si>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</si>
  <si>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</si>
  <si>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</si>
  <si>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EJECUTIVO DEL ESTADO DE NAYARIT</t>
  </si>
  <si>
    <t>Al 31 de Marzo de 2018 y al 31 de Diciembre de 2017 (b)</t>
  </si>
  <si>
    <t>31 de diciembre de 2017 (e)</t>
  </si>
  <si>
    <t>31 de Marzo de 2018 (b)</t>
  </si>
  <si>
    <t>31 de Marzo de 2017 (b)</t>
  </si>
  <si>
    <t>Informe Analítico de la Deuda Pública y Otros Pasivos - LDF</t>
  </si>
  <si>
    <t>Del 1 de Enero al 31 de Marzo de 2018 (b)</t>
  </si>
  <si>
    <t>Denominación de la Deuda Pública y Otros Pasivos</t>
  </si>
  <si>
    <t>Saldo al 31 de diciembre de 2017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</si>
  <si>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</si>
  <si>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</si>
  <si>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</si>
  <si>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</si>
  <si>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</si>
  <si>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</si>
  <si>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</si>
  <si>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</si>
  <si>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</si>
  <si>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</si>
  <si>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</si>
  <si>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</si>
  <si>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</si>
  <si>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</si>
  <si>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</si>
  <si>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</si>
  <si>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</si>
  <si>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</si>
  <si>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</si>
  <si>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</si>
  <si>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</si>
  <si>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</si>
  <si>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</si>
  <si>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</si>
  <si>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</si>
  <si>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</si>
  <si>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</si>
  <si>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</si>
  <si>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</si>
  <si>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</si>
  <si>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</si>
  <si>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</si>
  <si>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</si>
  <si>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</si>
  <si>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</si>
  <si>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</si>
  <si>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</si>
  <si>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</si>
  <si>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</si>
  <si>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</si>
  <si>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</si>
  <si>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</si>
  <si>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</si>
  <si>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</si>
  <si>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</si>
  <si>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12</t>
  </si>
  <si>
    <t>TIIE + 1.50</t>
  </si>
  <si>
    <t>B. Crédito 2</t>
  </si>
  <si>
    <t>TIIE + 0.885</t>
  </si>
  <si>
    <t>C. Crédito 3</t>
  </si>
  <si>
    <t>TIIE + 1.00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</si>
  <si>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</si>
  <si>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</si>
  <si>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</si>
  <si>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</si>
  <si>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</si>
  <si>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</si>
  <si>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</si>
  <si>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</si>
  <si>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</si>
  <si>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Marzo de 2018</t>
  </si>
  <si>
    <t>Monto pagado de la inversión actualizado al 31 de Marzo de 2018</t>
  </si>
  <si>
    <t>Saldo pendiente por pagar de la inversión al 31 de Marzo de 2018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</si>
  <si>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</si>
  <si>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</si>
  <si>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</si>
  <si>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</si>
  <si>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</si>
  <si>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</si>
  <si>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</si>
  <si>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</si>
  <si>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</si>
  <si>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</si>
  <si>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</si>
  <si>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</si>
  <si>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</si>
  <si>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</si>
  <si>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</si>
  <si>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</si>
  <si>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</si>
  <si>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</si>
  <si>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</si>
  <si>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</si>
  <si>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</si>
  <si>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</si>
  <si>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</si>
  <si>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</si>
  <si>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</si>
  <si>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</si>
  <si>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</si>
  <si>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</si>
  <si>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</si>
  <si>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</si>
  <si>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</si>
  <si>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</si>
  <si>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</si>
  <si>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</si>
  <si>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</si>
  <si>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</si>
  <si>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</si>
  <si>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</si>
  <si>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</si>
  <si>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</si>
  <si>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</si>
  <si>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</si>
  <si>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</si>
  <si>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</si>
  <si>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</si>
  <si>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</si>
  <si>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</si>
  <si>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</si>
  <si>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</si>
  <si>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</si>
  <si>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</si>
  <si>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</si>
  <si>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</si>
  <si>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</si>
  <si>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</si>
  <si>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</si>
  <si>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</si>
  <si>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</si>
  <si>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</si>
  <si>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</si>
  <si>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</si>
  <si>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</si>
  <si>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</si>
  <si>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</si>
  <si>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</si>
  <si>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</si>
  <si>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</si>
  <si>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</si>
  <si>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</si>
  <si>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</si>
  <si>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</si>
  <si>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</si>
  <si>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</si>
  <si>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</si>
  <si>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</si>
  <si>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</si>
  <si>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</si>
  <si>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</si>
  <si>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</si>
  <si>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</si>
  <si>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</si>
  <si>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</si>
  <si>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</si>
  <si>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</si>
  <si>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</si>
  <si>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</si>
  <si>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</si>
  <si>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</si>
  <si>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</si>
  <si>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</si>
  <si>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</si>
  <si>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</si>
  <si>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</si>
  <si>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</si>
  <si>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</si>
  <si>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</si>
  <si>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</si>
  <si>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</si>
  <si>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</si>
  <si>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</si>
  <si>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</si>
  <si>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</si>
  <si>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</si>
  <si>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</si>
  <si>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</si>
  <si>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</si>
  <si>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</si>
  <si>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</si>
  <si>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</si>
  <si>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</si>
  <si>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</si>
  <si>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</si>
  <si>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</si>
  <si>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</si>
  <si>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</si>
  <si>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</si>
  <si>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</si>
  <si>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</si>
  <si>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</si>
  <si>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</si>
  <si>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</si>
  <si>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</si>
  <si>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</si>
  <si>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</si>
  <si>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</si>
  <si>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</si>
  <si>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</si>
  <si>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</si>
  <si>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</si>
  <si>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</si>
  <si>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</si>
  <si>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</si>
  <si>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</si>
  <si>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</si>
  <si>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</si>
  <si>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</si>
  <si>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</si>
  <si>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</si>
  <si>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</si>
  <si>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</si>
  <si>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</si>
  <si>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</si>
  <si>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</si>
  <si>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</si>
  <si>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</si>
  <si>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</si>
  <si>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</si>
  <si>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</si>
  <si>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</si>
  <si>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</si>
  <si>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</si>
  <si>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</si>
  <si>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</si>
  <si>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</si>
  <si>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</si>
  <si>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</si>
  <si>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</si>
  <si>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</si>
  <si>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</si>
  <si>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</si>
  <si>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</si>
  <si>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</si>
  <si>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</si>
  <si>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</si>
  <si>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</si>
  <si>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</si>
  <si>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</si>
  <si>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</si>
  <si>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</si>
  <si>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</si>
  <si>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</si>
  <si>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</si>
  <si>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</si>
  <si>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</si>
  <si>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</si>
  <si>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</si>
  <si>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</si>
  <si>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</si>
  <si>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</si>
  <si>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</si>
  <si>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</si>
  <si>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</si>
  <si>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</si>
  <si>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</si>
  <si>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</si>
  <si>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</si>
  <si>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</si>
  <si>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</si>
  <si>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</si>
  <si>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</si>
  <si>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</si>
  <si>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</si>
  <si>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</si>
  <si>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</si>
  <si>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</si>
  <si>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</si>
  <si>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</si>
  <si>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</si>
  <si>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</si>
  <si>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</si>
  <si>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</si>
  <si>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</si>
  <si>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</si>
  <si>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</si>
  <si>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</si>
  <si>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</si>
  <si>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</si>
  <si>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</si>
  <si>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</si>
  <si>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</si>
  <si>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A.  PODER LEGISLATIVO</t>
  </si>
  <si>
    <t>B. PODER EJECUTIVO</t>
  </si>
  <si>
    <t>Despacho del Ejecutivo</t>
  </si>
  <si>
    <t>Secretaría General de Gobierno</t>
  </si>
  <si>
    <t xml:space="preserve">Secretaría de Desarrollo Social </t>
  </si>
  <si>
    <t>Secretaría de Administración y Finanzas</t>
  </si>
  <si>
    <t>Secretaría de Planeación, Programación y Presupuesto</t>
  </si>
  <si>
    <t>Secretaría de Educación</t>
  </si>
  <si>
    <t>Secretaría de la Contraloría General</t>
  </si>
  <si>
    <t>Secretaría de Turismo</t>
  </si>
  <si>
    <t>Secretaría del Trabajo, Productividad y Desarrollo Económico</t>
  </si>
  <si>
    <t>Secretaría de Desarrollo Rural y Medio Ambiente</t>
  </si>
  <si>
    <t>Secretaría de Obras Públicas</t>
  </si>
  <si>
    <t>Secretaría de Seguridad Pública</t>
  </si>
  <si>
    <t>Erogaciones Generales</t>
  </si>
  <si>
    <t>Jubilaciones y Pensiones</t>
  </si>
  <si>
    <t>Subsidios y Transferencias</t>
  </si>
  <si>
    <t>B. PODER JUDICIAL</t>
  </si>
  <si>
    <t>C. ORGANISMOS AUTÓNOMOS</t>
  </si>
  <si>
    <t>D. MUNICIPIOS</t>
  </si>
  <si>
    <t>II. Gasto Etiquetado     (II=A+B+C+D+E+F+G+H+I+J+K+L+M+N+O+P)</t>
  </si>
  <si>
    <t>A. Gasto Federalizado</t>
  </si>
  <si>
    <t>B. Despacho del Ejecutivo</t>
  </si>
  <si>
    <t>C. Secretaría General de Gobierno</t>
  </si>
  <si>
    <t xml:space="preserve">D. Secretaría de Desarrollo Social </t>
  </si>
  <si>
    <t>E. Secretaría de Administración y Finanzas</t>
  </si>
  <si>
    <t>F. Secretaría de Planeación, Programación y Presupuesto</t>
  </si>
  <si>
    <t>G. Secretaría de Educación</t>
  </si>
  <si>
    <t>H. Secretaría de la Contraloría General</t>
  </si>
  <si>
    <t>I. Secretaría de Turismo</t>
  </si>
  <si>
    <t>J. Secretaría del Trabajo, Productividad y Desarrollo Económico</t>
  </si>
  <si>
    <t>K. Secretaría de Desarrollo Rural y Medio Ambiente</t>
  </si>
  <si>
    <t>L. Secretaría de Obras Públicas</t>
  </si>
  <si>
    <t>M. Secretaría de Seguridad Pública</t>
  </si>
  <si>
    <t>N. Erogaciones Generales</t>
  </si>
  <si>
    <t>O. Jubilaciones y Pensiones</t>
  </si>
  <si>
    <t>P. Subsidios y Transferencias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</si>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</sst>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(* #,##0.00_-;\ \ \ \(* #,##0.00\)_-;_-* &quot;-&quot;??_-;_-@_-"/>
    <numFmt numFmtId="166" formatCode="__\(* #,##0.00_-;\ \ \ \(* #,##0.00\)_-;_-* &quot;-&quot;??_-;_-@_-"/>
    <numFmt numFmtId="167" formatCode="_-* #,##0.00_-;\(\ #,##0.00\);_-* &quot;-&quot;??_-;_-@_-"/>
    <numFmt numFmtId="168" formatCode="#,##0.00_ ;[Red]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Arial Narrow Special G1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7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1"/>
      <name val="Arial Narrow Special G1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5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164" fontId="48" fillId="0" borderId="12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164" fontId="47" fillId="0" borderId="12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left" vertical="center" wrapText="1" indent="4"/>
    </xf>
    <xf numFmtId="164" fontId="47" fillId="0" borderId="13" xfId="0" applyNumberFormat="1" applyFont="1" applyBorder="1" applyAlignment="1">
      <alignment horizontal="left" vertical="center" indent="4"/>
    </xf>
    <xf numFmtId="164" fontId="49" fillId="0" borderId="12" xfId="0" applyNumberFormat="1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right" vertical="center" wrapText="1"/>
    </xf>
    <xf numFmtId="4" fontId="47" fillId="0" borderId="12" xfId="47" applyNumberFormat="1" applyFont="1" applyBorder="1" applyAlignment="1">
      <alignment horizontal="right" vertical="center" wrapText="1"/>
    </xf>
    <xf numFmtId="4" fontId="47" fillId="0" borderId="12" xfId="0" applyNumberFormat="1" applyFont="1" applyBorder="1" applyAlignment="1">
      <alignment horizontal="right" vertical="center" wrapText="1"/>
    </xf>
    <xf numFmtId="0" fontId="47" fillId="0" borderId="14" xfId="0" applyFont="1" applyBorder="1" applyAlignment="1">
      <alignment horizontal="left" vertical="center" wrapText="1" indent="2"/>
    </xf>
    <xf numFmtId="0" fontId="48" fillId="0" borderId="14" xfId="0" applyFont="1" applyBorder="1" applyAlignment="1">
      <alignment horizontal="left" vertical="center" wrapText="1" indent="2"/>
    </xf>
    <xf numFmtId="0" fontId="47" fillId="0" borderId="14" xfId="0" applyFont="1" applyBorder="1" applyAlignment="1">
      <alignment horizontal="left" vertical="center" wrapText="1" indent="4"/>
    </xf>
    <xf numFmtId="0" fontId="47" fillId="0" borderId="15" xfId="0" applyFont="1" applyBorder="1" applyAlignment="1">
      <alignment horizontal="left" vertical="center" wrapText="1" indent="2"/>
    </xf>
    <xf numFmtId="164" fontId="48" fillId="0" borderId="16" xfId="0" applyNumberFormat="1" applyFont="1" applyBorder="1" applyAlignment="1">
      <alignment horizontal="right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4" fontId="47" fillId="0" borderId="13" xfId="47" applyNumberFormat="1" applyFont="1" applyBorder="1" applyAlignment="1">
      <alignment horizontal="right" vertical="center" wrapText="1"/>
    </xf>
    <xf numFmtId="4" fontId="47" fillId="0" borderId="13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right" vertical="center" wrapText="1"/>
    </xf>
    <xf numFmtId="0" fontId="48" fillId="33" borderId="18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33" borderId="22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164" fontId="51" fillId="0" borderId="13" xfId="0" applyNumberFormat="1" applyFont="1" applyBorder="1" applyAlignment="1">
      <alignment horizontal="justify" vertical="center" wrapText="1"/>
    </xf>
    <xf numFmtId="4" fontId="51" fillId="0" borderId="12" xfId="0" applyNumberFormat="1" applyFont="1" applyBorder="1" applyAlignment="1">
      <alignment horizontal="right" vertical="center" wrapText="1"/>
    </xf>
    <xf numFmtId="164" fontId="50" fillId="0" borderId="13" xfId="0" applyNumberFormat="1" applyFont="1" applyBorder="1" applyAlignment="1">
      <alignment horizontal="left" vertical="center" wrapText="1" indent="2"/>
    </xf>
    <xf numFmtId="4" fontId="50" fillId="0" borderId="12" xfId="0" applyNumberFormat="1" applyFont="1" applyBorder="1" applyAlignment="1">
      <alignment horizontal="right" vertical="center" wrapText="1"/>
    </xf>
    <xf numFmtId="4" fontId="51" fillId="0" borderId="12" xfId="0" applyNumberFormat="1" applyFont="1" applyFill="1" applyBorder="1" applyAlignment="1">
      <alignment horizontal="right" vertical="center" wrapText="1"/>
    </xf>
    <xf numFmtId="4" fontId="51" fillId="33" borderId="12" xfId="47" applyNumberFormat="1" applyFont="1" applyFill="1" applyBorder="1" applyAlignment="1">
      <alignment horizontal="right" vertical="center" wrapText="1"/>
    </xf>
    <xf numFmtId="4" fontId="51" fillId="33" borderId="12" xfId="0" applyNumberFormat="1" applyFont="1" applyFill="1" applyBorder="1" applyAlignment="1">
      <alignment horizontal="right" vertical="center" wrapText="1"/>
    </xf>
    <xf numFmtId="164" fontId="50" fillId="0" borderId="13" xfId="0" applyNumberFormat="1" applyFont="1" applyBorder="1" applyAlignment="1">
      <alignment horizontal="justify" vertical="center" wrapText="1"/>
    </xf>
    <xf numFmtId="164" fontId="51" fillId="0" borderId="13" xfId="0" applyNumberFormat="1" applyFont="1" applyBorder="1" applyAlignment="1">
      <alignment horizontal="justify" vertical="center"/>
    </xf>
    <xf numFmtId="164" fontId="52" fillId="0" borderId="13" xfId="0" applyNumberFormat="1" applyFont="1" applyBorder="1" applyAlignment="1">
      <alignment horizontal="justify" vertical="center" wrapText="1"/>
    </xf>
    <xf numFmtId="4" fontId="52" fillId="0" borderId="12" xfId="0" applyNumberFormat="1" applyFont="1" applyBorder="1" applyAlignment="1">
      <alignment horizontal="right" vertical="center" wrapText="1"/>
    </xf>
    <xf numFmtId="164" fontId="52" fillId="0" borderId="10" xfId="0" applyNumberFormat="1" applyFont="1" applyBorder="1" applyAlignment="1">
      <alignment horizontal="justify" vertical="center" wrapText="1"/>
    </xf>
    <xf numFmtId="164" fontId="52" fillId="0" borderId="11" xfId="0" applyNumberFormat="1" applyFont="1" applyBorder="1" applyAlignment="1">
      <alignment horizontal="right" vertical="center" wrapText="1"/>
    </xf>
    <xf numFmtId="164" fontId="53" fillId="0" borderId="19" xfId="0" applyNumberFormat="1" applyFont="1" applyBorder="1" applyAlignment="1">
      <alignment horizontal="left" vertical="top" wrapText="1"/>
    </xf>
    <xf numFmtId="164" fontId="53" fillId="0" borderId="0" xfId="0" applyNumberFormat="1" applyFont="1" applyAlignment="1">
      <alignment vertical="center"/>
    </xf>
    <xf numFmtId="164" fontId="50" fillId="0" borderId="0" xfId="0" applyNumberFormat="1" applyFont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Alignment="1">
      <alignment vertical="center"/>
    </xf>
    <xf numFmtId="164" fontId="51" fillId="33" borderId="16" xfId="0" applyNumberFormat="1" applyFont="1" applyFill="1" applyBorder="1" applyAlignment="1">
      <alignment horizontal="center" vertical="center" wrapText="1"/>
    </xf>
    <xf numFmtId="164" fontId="51" fillId="33" borderId="20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164" fontId="51" fillId="33" borderId="11" xfId="0" applyNumberFormat="1" applyFont="1" applyFill="1" applyBorder="1" applyAlignment="1">
      <alignment horizontal="center" vertical="center" wrapText="1"/>
    </xf>
    <xf numFmtId="164" fontId="51" fillId="0" borderId="13" xfId="0" applyNumberFormat="1" applyFont="1" applyBorder="1" applyAlignment="1">
      <alignment horizontal="left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4" fontId="50" fillId="0" borderId="12" xfId="0" applyNumberFormat="1" applyFont="1" applyBorder="1" applyAlignment="1">
      <alignment horizontal="left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4" fontId="50" fillId="0" borderId="11" xfId="0" applyNumberFormat="1" applyFont="1" applyBorder="1" applyAlignment="1">
      <alignment horizontal="right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justify" vertical="center" wrapText="1"/>
    </xf>
    <xf numFmtId="0" fontId="52" fillId="0" borderId="12" xfId="0" applyFont="1" applyBorder="1" applyAlignment="1">
      <alignment horizontal="justify" vertical="center" wrapText="1"/>
    </xf>
    <xf numFmtId="0" fontId="51" fillId="0" borderId="13" xfId="0" applyFont="1" applyBorder="1" applyAlignment="1">
      <alignment horizontal="left" vertical="center" wrapText="1"/>
    </xf>
    <xf numFmtId="168" fontId="51" fillId="0" borderId="12" xfId="0" applyNumberFormat="1" applyFont="1" applyBorder="1" applyAlignment="1">
      <alignment horizontal="right" vertical="center" wrapText="1"/>
    </xf>
    <xf numFmtId="0" fontId="50" fillId="0" borderId="13" xfId="0" applyFont="1" applyBorder="1" applyAlignment="1">
      <alignment horizontal="left" vertical="center" wrapText="1" indent="1"/>
    </xf>
    <xf numFmtId="168" fontId="50" fillId="0" borderId="12" xfId="0" applyNumberFormat="1" applyFont="1" applyBorder="1" applyAlignment="1">
      <alignment horizontal="right" vertical="center" wrapText="1"/>
    </xf>
    <xf numFmtId="0" fontId="50" fillId="0" borderId="13" xfId="0" applyFont="1" applyBorder="1" applyAlignment="1">
      <alignment horizontal="left" vertical="center" wrapText="1"/>
    </xf>
    <xf numFmtId="164" fontId="50" fillId="0" borderId="12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justify" vertical="center" wrapText="1"/>
    </xf>
    <xf numFmtId="164" fontId="51" fillId="0" borderId="11" xfId="0" applyNumberFormat="1" applyFont="1" applyBorder="1" applyAlignment="1">
      <alignment horizontal="justify" vertical="center" wrapText="1"/>
    </xf>
    <xf numFmtId="0" fontId="48" fillId="33" borderId="14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7" fillId="0" borderId="21" xfId="0" applyFont="1" applyBorder="1" applyAlignment="1">
      <alignment vertical="center"/>
    </xf>
    <xf numFmtId="0" fontId="48" fillId="33" borderId="18" xfId="0" applyFont="1" applyFill="1" applyBorder="1" applyAlignment="1">
      <alignment vertical="center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164" fontId="48" fillId="0" borderId="13" xfId="0" applyNumberFormat="1" applyFont="1" applyBorder="1" applyAlignment="1">
      <alignment vertical="center" wrapText="1"/>
    </xf>
    <xf numFmtId="4" fontId="48" fillId="0" borderId="12" xfId="0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horizontal="left" vertical="center" wrapText="1" indent="5"/>
    </xf>
    <xf numFmtId="4" fontId="47" fillId="0" borderId="12" xfId="0" applyNumberFormat="1" applyFont="1" applyBorder="1" applyAlignment="1">
      <alignment vertical="center" wrapText="1"/>
    </xf>
    <xf numFmtId="43" fontId="47" fillId="0" borderId="0" xfId="47" applyFont="1" applyAlignment="1">
      <alignment/>
    </xf>
    <xf numFmtId="4" fontId="48" fillId="0" borderId="12" xfId="47" applyNumberFormat="1" applyFont="1" applyBorder="1" applyAlignment="1">
      <alignment vertical="center" wrapText="1"/>
    </xf>
    <xf numFmtId="4" fontId="47" fillId="0" borderId="12" xfId="47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vertical="center" wrapText="1"/>
    </xf>
    <xf numFmtId="4" fontId="47" fillId="33" borderId="12" xfId="0" applyNumberFormat="1" applyFont="1" applyFill="1" applyBorder="1" applyAlignment="1">
      <alignment vertical="center" wrapText="1"/>
    </xf>
    <xf numFmtId="4" fontId="48" fillId="0" borderId="13" xfId="47" applyNumberFormat="1" applyFont="1" applyBorder="1" applyAlignment="1">
      <alignment vertical="center" wrapText="1"/>
    </xf>
    <xf numFmtId="4" fontId="47" fillId="0" borderId="13" xfId="0" applyNumberFormat="1" applyFont="1" applyBorder="1" applyAlignment="1">
      <alignment vertical="center" wrapText="1"/>
    </xf>
    <xf numFmtId="164" fontId="47" fillId="0" borderId="10" xfId="0" applyNumberFormat="1" applyFont="1" applyBorder="1" applyAlignment="1">
      <alignment vertical="center" wrapText="1"/>
    </xf>
    <xf numFmtId="164" fontId="47" fillId="0" borderId="11" xfId="0" applyNumberFormat="1" applyFont="1" applyBorder="1" applyAlignment="1">
      <alignment vertical="center" wrapText="1"/>
    </xf>
    <xf numFmtId="164" fontId="47" fillId="0" borderId="23" xfId="0" applyNumberFormat="1" applyFont="1" applyBorder="1" applyAlignment="1">
      <alignment vertical="center"/>
    </xf>
    <xf numFmtId="164" fontId="48" fillId="33" borderId="22" xfId="0" applyNumberFormat="1" applyFont="1" applyFill="1" applyBorder="1" applyAlignment="1">
      <alignment vertical="center"/>
    </xf>
    <xf numFmtId="164" fontId="48" fillId="33" borderId="24" xfId="0" applyNumberFormat="1" applyFont="1" applyFill="1" applyBorder="1" applyAlignment="1">
      <alignment horizontal="center" vertical="center" wrapText="1"/>
    </xf>
    <xf numFmtId="164" fontId="47" fillId="0" borderId="16" xfId="0" applyNumberFormat="1" applyFont="1" applyBorder="1" applyAlignment="1">
      <alignment vertical="center" wrapText="1"/>
    </xf>
    <xf numFmtId="164" fontId="47" fillId="0" borderId="12" xfId="0" applyNumberFormat="1" applyFont="1" applyBorder="1" applyAlignment="1">
      <alignment vertical="center" wrapText="1"/>
    </xf>
    <xf numFmtId="164" fontId="48" fillId="0" borderId="10" xfId="0" applyNumberFormat="1" applyFont="1" applyBorder="1" applyAlignment="1">
      <alignment vertical="center" wrapText="1"/>
    </xf>
    <xf numFmtId="164" fontId="48" fillId="0" borderId="11" xfId="0" applyNumberFormat="1" applyFont="1" applyBorder="1" applyAlignment="1">
      <alignment vertical="center" wrapText="1"/>
    </xf>
    <xf numFmtId="164" fontId="47" fillId="0" borderId="0" xfId="0" applyNumberFormat="1" applyFont="1" applyAlignment="1">
      <alignment/>
    </xf>
    <xf numFmtId="164" fontId="48" fillId="33" borderId="18" xfId="0" applyNumberFormat="1" applyFont="1" applyFill="1" applyBorder="1" applyAlignment="1">
      <alignment vertical="center"/>
    </xf>
    <xf numFmtId="164" fontId="48" fillId="33" borderId="16" xfId="0" applyNumberFormat="1" applyFont="1" applyFill="1" applyBorder="1" applyAlignment="1">
      <alignment horizontal="center" vertical="center" wrapText="1"/>
    </xf>
    <xf numFmtId="164" fontId="48" fillId="33" borderId="16" xfId="0" applyNumberFormat="1" applyFont="1" applyFill="1" applyBorder="1" applyAlignment="1">
      <alignment horizontal="center" vertical="center"/>
    </xf>
    <xf numFmtId="164" fontId="48" fillId="33" borderId="20" xfId="0" applyNumberFormat="1" applyFont="1" applyFill="1" applyBorder="1" applyAlignment="1">
      <alignment horizontal="center" vertical="center"/>
    </xf>
    <xf numFmtId="164" fontId="48" fillId="33" borderId="15" xfId="0" applyNumberFormat="1" applyFont="1" applyFill="1" applyBorder="1" applyAlignment="1">
      <alignment vertical="center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/>
    </xf>
    <xf numFmtId="164" fontId="48" fillId="33" borderId="11" xfId="0" applyNumberFormat="1" applyFont="1" applyFill="1" applyBorder="1" applyAlignment="1">
      <alignment horizontal="center" vertical="center"/>
    </xf>
    <xf numFmtId="164" fontId="47" fillId="0" borderId="16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vertical="center"/>
    </xf>
    <xf numFmtId="164" fontId="48" fillId="0" borderId="13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horizontal="left" vertical="center" indent="5"/>
    </xf>
    <xf numFmtId="4" fontId="47" fillId="0" borderId="12" xfId="0" applyNumberFormat="1" applyFont="1" applyBorder="1" applyAlignment="1">
      <alignment vertical="center"/>
    </xf>
    <xf numFmtId="164" fontId="48" fillId="0" borderId="10" xfId="0" applyNumberFormat="1" applyFont="1" applyBorder="1" applyAlignment="1">
      <alignment vertical="center"/>
    </xf>
    <xf numFmtId="164" fontId="48" fillId="0" borderId="11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vertical="center"/>
    </xf>
    <xf numFmtId="4" fontId="47" fillId="0" borderId="13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horizontal="justify" vertical="center"/>
    </xf>
    <xf numFmtId="164" fontId="47" fillId="0" borderId="13" xfId="0" applyNumberFormat="1" applyFont="1" applyBorder="1" applyAlignment="1">
      <alignment horizontal="left" vertical="center" indent="1"/>
    </xf>
    <xf numFmtId="4" fontId="47" fillId="0" borderId="12" xfId="47" applyNumberFormat="1" applyFont="1" applyBorder="1" applyAlignment="1">
      <alignment vertical="center"/>
    </xf>
    <xf numFmtId="4" fontId="47" fillId="34" borderId="12" xfId="0" applyNumberFormat="1" applyFont="1" applyFill="1" applyBorder="1" applyAlignment="1">
      <alignment vertical="center"/>
    </xf>
    <xf numFmtId="164" fontId="48" fillId="0" borderId="13" xfId="0" applyNumberFormat="1" applyFont="1" applyBorder="1" applyAlignment="1">
      <alignment horizontal="left" vertical="center" indent="1"/>
    </xf>
    <xf numFmtId="4" fontId="48" fillId="0" borderId="12" xfId="47" applyNumberFormat="1" applyFont="1" applyBorder="1" applyAlignment="1">
      <alignment vertical="center"/>
    </xf>
    <xf numFmtId="4" fontId="48" fillId="0" borderId="13" xfId="47" applyNumberFormat="1" applyFont="1" applyBorder="1" applyAlignment="1">
      <alignment vertical="center"/>
    </xf>
    <xf numFmtId="4" fontId="48" fillId="0" borderId="12" xfId="0" applyNumberFormat="1" applyFont="1" applyBorder="1" applyAlignment="1">
      <alignment vertical="center"/>
    </xf>
    <xf numFmtId="4" fontId="48" fillId="0" borderId="13" xfId="0" applyNumberFormat="1" applyFont="1" applyBorder="1" applyAlignment="1">
      <alignment vertical="center"/>
    </xf>
    <xf numFmtId="164" fontId="48" fillId="0" borderId="13" xfId="0" applyNumberFormat="1" applyFont="1" applyBorder="1" applyAlignment="1">
      <alignment horizontal="left" vertical="center" wrapText="1" indent="1"/>
    </xf>
    <xf numFmtId="164" fontId="47" fillId="0" borderId="13" xfId="0" applyNumberFormat="1" applyFont="1" applyBorder="1" applyAlignment="1">
      <alignment horizontal="left" vertical="center" wrapText="1" indent="1"/>
    </xf>
    <xf numFmtId="0" fontId="47" fillId="0" borderId="0" xfId="0" applyFont="1" applyAlignment="1">
      <alignment horizontal="right"/>
    </xf>
    <xf numFmtId="0" fontId="48" fillId="33" borderId="22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right" vertical="center"/>
    </xf>
    <xf numFmtId="164" fontId="47" fillId="0" borderId="12" xfId="0" applyNumberFormat="1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right" vertical="center"/>
    </xf>
    <xf numFmtId="4" fontId="47" fillId="0" borderId="0" xfId="0" applyNumberFormat="1" applyFont="1" applyAlignment="1">
      <alignment/>
    </xf>
    <xf numFmtId="164" fontId="47" fillId="0" borderId="13" xfId="0" applyNumberFormat="1" applyFont="1" applyBorder="1" applyAlignment="1">
      <alignment horizontal="left" vertical="center" indent="3"/>
    </xf>
    <xf numFmtId="164" fontId="47" fillId="0" borderId="13" xfId="0" applyNumberFormat="1" applyFont="1" applyBorder="1" applyAlignment="1">
      <alignment horizontal="left" vertical="center" wrapText="1" indent="3"/>
    </xf>
    <xf numFmtId="164" fontId="47" fillId="0" borderId="13" xfId="0" applyNumberFormat="1" applyFont="1" applyBorder="1" applyAlignment="1">
      <alignment horizontal="left" vertical="center"/>
    </xf>
    <xf numFmtId="4" fontId="47" fillId="0" borderId="12" xfId="0" applyNumberFormat="1" applyFont="1" applyBorder="1" applyAlignment="1">
      <alignment horizontal="center" vertical="center"/>
    </xf>
    <xf numFmtId="4" fontId="48" fillId="0" borderId="12" xfId="0" applyNumberFormat="1" applyFont="1" applyBorder="1" applyAlignment="1">
      <alignment horizontal="right" vertical="center"/>
    </xf>
    <xf numFmtId="4" fontId="47" fillId="0" borderId="13" xfId="0" applyNumberFormat="1" applyFont="1" applyBorder="1" applyAlignment="1">
      <alignment horizontal="right" vertical="center"/>
    </xf>
    <xf numFmtId="4" fontId="47" fillId="33" borderId="12" xfId="0" applyNumberFormat="1" applyFont="1" applyFill="1" applyBorder="1" applyAlignment="1">
      <alignment horizontal="right" vertical="center"/>
    </xf>
    <xf numFmtId="4" fontId="47" fillId="33" borderId="12" xfId="0" applyNumberFormat="1" applyFont="1" applyFill="1" applyBorder="1" applyAlignment="1">
      <alignment horizontal="center" vertical="center"/>
    </xf>
    <xf numFmtId="4" fontId="47" fillId="0" borderId="12" xfId="0" applyNumberFormat="1" applyFont="1" applyBorder="1" applyAlignment="1">
      <alignment horizontal="justify" vertical="center"/>
    </xf>
    <xf numFmtId="164" fontId="47" fillId="0" borderId="10" xfId="0" applyNumberFormat="1" applyFont="1" applyBorder="1" applyAlignment="1">
      <alignment horizontal="left" vertical="center" indent="1"/>
    </xf>
    <xf numFmtId="4" fontId="47" fillId="0" borderId="10" xfId="0" applyNumberFormat="1" applyFont="1" applyBorder="1" applyAlignment="1">
      <alignment horizontal="right" vertical="center"/>
    </xf>
    <xf numFmtId="4" fontId="47" fillId="0" borderId="11" xfId="0" applyNumberFormat="1" applyFont="1" applyBorder="1" applyAlignment="1">
      <alignment horizontal="right" vertical="center"/>
    </xf>
    <xf numFmtId="164" fontId="47" fillId="0" borderId="13" xfId="0" applyNumberFormat="1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left" vertical="center" wrapText="1"/>
    </xf>
    <xf numFmtId="164" fontId="47" fillId="0" borderId="11" xfId="0" applyNumberFormat="1" applyFont="1" applyBorder="1" applyAlignment="1">
      <alignment horizontal="right" vertical="center"/>
    </xf>
    <xf numFmtId="164" fontId="47" fillId="0" borderId="11" xfId="0" applyNumberFormat="1" applyFont="1" applyBorder="1" applyAlignment="1">
      <alignment horizontal="justify" vertical="center"/>
    </xf>
    <xf numFmtId="4" fontId="47" fillId="0" borderId="0" xfId="0" applyNumberFormat="1" applyFont="1" applyAlignment="1">
      <alignment horizontal="right"/>
    </xf>
    <xf numFmtId="0" fontId="48" fillId="33" borderId="2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0" borderId="18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4" fontId="48" fillId="0" borderId="13" xfId="47" applyNumberFormat="1" applyFont="1" applyBorder="1" applyAlignment="1">
      <alignment horizontal="right" vertical="center"/>
    </xf>
    <xf numFmtId="0" fontId="47" fillId="0" borderId="14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 indent="3"/>
    </xf>
    <xf numFmtId="0" fontId="47" fillId="0" borderId="12" xfId="0" applyFont="1" applyBorder="1" applyAlignment="1">
      <alignment/>
    </xf>
    <xf numFmtId="4" fontId="47" fillId="0" borderId="13" xfId="47" applyNumberFormat="1" applyFont="1" applyBorder="1" applyAlignment="1">
      <alignment horizontal="right" vertical="center"/>
    </xf>
    <xf numFmtId="4" fontId="47" fillId="0" borderId="12" xfId="47" applyNumberFormat="1" applyFont="1" applyBorder="1" applyAlignment="1">
      <alignment horizontal="right" vertical="center"/>
    </xf>
    <xf numFmtId="0" fontId="47" fillId="0" borderId="14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indent="3"/>
    </xf>
    <xf numFmtId="0" fontId="47" fillId="0" borderId="28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4" fontId="47" fillId="0" borderId="30" xfId="0" applyNumberFormat="1" applyFont="1" applyBorder="1" applyAlignment="1">
      <alignment horizontal="right" vertical="center"/>
    </xf>
    <xf numFmtId="4" fontId="47" fillId="0" borderId="29" xfId="0" applyNumberFormat="1" applyFont="1" applyBorder="1" applyAlignment="1">
      <alignment horizontal="right" vertical="center"/>
    </xf>
    <xf numFmtId="0" fontId="48" fillId="0" borderId="31" xfId="0" applyFont="1" applyBorder="1" applyAlignment="1">
      <alignment horizontal="left" vertical="center"/>
    </xf>
    <xf numFmtId="0" fontId="47" fillId="0" borderId="32" xfId="0" applyFont="1" applyBorder="1" applyAlignment="1">
      <alignment horizontal="left" vertical="center"/>
    </xf>
    <xf numFmtId="4" fontId="48" fillId="0" borderId="33" xfId="0" applyNumberFormat="1" applyFont="1" applyBorder="1" applyAlignment="1">
      <alignment horizontal="right" vertical="center"/>
    </xf>
    <xf numFmtId="0" fontId="48" fillId="0" borderId="14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4" fontId="48" fillId="0" borderId="13" xfId="0" applyNumberFormat="1" applyFont="1" applyBorder="1" applyAlignment="1">
      <alignment horizontal="right" vertical="center"/>
    </xf>
    <xf numFmtId="0" fontId="47" fillId="0" borderId="15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164" fontId="47" fillId="0" borderId="10" xfId="0" applyNumberFormat="1" applyFont="1" applyBorder="1" applyAlignment="1">
      <alignment horizontal="right" vertical="center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justify" vertical="center" wrapText="1"/>
    </xf>
    <xf numFmtId="4" fontId="48" fillId="0" borderId="16" xfId="47" applyNumberFormat="1" applyFont="1" applyBorder="1" applyAlignment="1">
      <alignment horizontal="right" vertical="center" wrapText="1"/>
    </xf>
    <xf numFmtId="0" fontId="47" fillId="0" borderId="13" xfId="0" applyFont="1" applyBorder="1" applyAlignment="1">
      <alignment horizontal="left" vertical="center" wrapText="1" indent="1"/>
    </xf>
    <xf numFmtId="4" fontId="48" fillId="0" borderId="13" xfId="47" applyNumberFormat="1" applyFont="1" applyBorder="1" applyAlignment="1">
      <alignment horizontal="right" vertical="center" wrapText="1"/>
    </xf>
    <xf numFmtId="4" fontId="48" fillId="0" borderId="12" xfId="47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 wrapText="1"/>
    </xf>
    <xf numFmtId="0" fontId="47" fillId="0" borderId="13" xfId="0" applyFont="1" applyBorder="1" applyAlignment="1">
      <alignment horizontal="left" vertical="center" wrapText="1" indent="3"/>
    </xf>
    <xf numFmtId="0" fontId="47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4" fontId="48" fillId="0" borderId="13" xfId="0" applyNumberFormat="1" applyFont="1" applyBorder="1" applyAlignment="1">
      <alignment horizontal="right" vertical="center" wrapText="1"/>
    </xf>
    <xf numFmtId="4" fontId="48" fillId="0" borderId="12" xfId="47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right" vertical="center" wrapText="1"/>
    </xf>
    <xf numFmtId="0" fontId="48" fillId="0" borderId="13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 indent="2"/>
    </xf>
    <xf numFmtId="0" fontId="47" fillId="0" borderId="13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 wrapText="1" indent="2"/>
    </xf>
    <xf numFmtId="0" fontId="47" fillId="0" borderId="10" xfId="0" applyFont="1" applyBorder="1" applyAlignment="1">
      <alignment horizontal="left" vertical="center" indent="2"/>
    </xf>
    <xf numFmtId="4" fontId="47" fillId="0" borderId="11" xfId="0" applyNumberFormat="1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164" fontId="47" fillId="0" borderId="11" xfId="0" applyNumberFormat="1" applyFont="1" applyBorder="1" applyAlignment="1">
      <alignment vertical="center"/>
    </xf>
    <xf numFmtId="0" fontId="48" fillId="0" borderId="14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4" fontId="48" fillId="0" borderId="13" xfId="0" applyNumberFormat="1" applyFont="1" applyFill="1" applyBorder="1" applyAlignment="1">
      <alignment horizontal="right" vertical="center" wrapText="1"/>
    </xf>
    <xf numFmtId="4" fontId="48" fillId="0" borderId="12" xfId="0" applyNumberFormat="1" applyFont="1" applyFill="1" applyBorder="1" applyAlignment="1">
      <alignment horizontal="right" vertical="center" wrapText="1"/>
    </xf>
    <xf numFmtId="4" fontId="47" fillId="0" borderId="12" xfId="0" applyNumberFormat="1" applyFont="1" applyFill="1" applyBorder="1" applyAlignment="1">
      <alignment horizontal="right" vertical="center" wrapText="1"/>
    </xf>
    <xf numFmtId="0" fontId="47" fillId="0" borderId="0" xfId="0" applyFont="1" applyFill="1" applyAlignment="1">
      <alignment/>
    </xf>
    <xf numFmtId="0" fontId="48" fillId="0" borderId="15" xfId="0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right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43" fontId="55" fillId="0" borderId="0" xfId="47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Moneda 2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28515625" style="1" customWidth="1"/>
    <col min="2" max="2" width="61.7109375" style="1" customWidth="1"/>
    <col min="3" max="3" width="14.7109375" style="2" bestFit="1" customWidth="1"/>
    <col min="4" max="4" width="15.00390625" style="2" customWidth="1"/>
    <col min="5" max="5" width="61.7109375" style="1" customWidth="1"/>
    <col min="6" max="6" width="14.1406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33" t="s">
        <v>120</v>
      </c>
      <c r="C2" s="34"/>
      <c r="D2" s="34"/>
      <c r="E2" s="34"/>
      <c r="F2" s="34"/>
      <c r="G2" s="35"/>
    </row>
    <row r="3" spans="2:7" ht="12.75">
      <c r="B3" s="36" t="s">
        <v>0</v>
      </c>
      <c r="C3" s="37"/>
      <c r="D3" s="37"/>
      <c r="E3" s="37"/>
      <c r="F3" s="37"/>
      <c r="G3" s="38"/>
    </row>
    <row r="4" spans="2:7" ht="12.75">
      <c r="B4" s="36" t="s">
        <v>121</v>
      </c>
      <c r="C4" s="37"/>
      <c r="D4" s="37"/>
      <c r="E4" s="37"/>
      <c r="F4" s="37"/>
      <c r="G4" s="38"/>
    </row>
    <row r="5" spans="2:7" ht="13.5" thickBot="1">
      <c r="B5" s="39" t="s">
        <v>1</v>
      </c>
      <c r="C5" s="40"/>
      <c r="D5" s="40"/>
      <c r="E5" s="40"/>
      <c r="F5" s="40"/>
      <c r="G5" s="41"/>
    </row>
    <row r="6" spans="2:7" ht="26.25" thickBot="1">
      <c r="B6" s="3" t="s">
        <v>2</v>
      </c>
      <c r="C6" s="4" t="s">
        <v>123</v>
      </c>
      <c r="D6" s="4" t="s">
        <v>122</v>
      </c>
      <c r="E6" s="5" t="s">
        <v>2</v>
      </c>
      <c r="F6" s="27" t="s">
        <v>124</v>
      </c>
      <c r="G6" s="4" t="s">
        <v>122</v>
      </c>
    </row>
    <row r="7" spans="2:7" ht="12.75">
      <c r="B7" s="19" t="s">
        <v>3</v>
      </c>
      <c r="C7" s="22"/>
      <c r="D7" s="6"/>
      <c r="E7" s="7" t="s">
        <v>4</v>
      </c>
      <c r="F7" s="28"/>
      <c r="G7" s="6"/>
    </row>
    <row r="8" spans="2:7" ht="12.75">
      <c r="B8" s="19" t="s">
        <v>5</v>
      </c>
      <c r="C8" s="23"/>
      <c r="D8" s="8"/>
      <c r="E8" s="7" t="s">
        <v>6</v>
      </c>
      <c r="F8" s="23"/>
      <c r="G8" s="8"/>
    </row>
    <row r="9" spans="2:7" ht="12.75">
      <c r="B9" s="18" t="s">
        <v>7</v>
      </c>
      <c r="C9" s="24">
        <f>SUM(C10:C16)</f>
        <v>718238800.9099998</v>
      </c>
      <c r="D9" s="24">
        <v>371246590.1</v>
      </c>
      <c r="E9" s="9" t="s">
        <v>8</v>
      </c>
      <c r="F9" s="25">
        <f>SUM(F10:F18)</f>
        <v>2108047599.6799998</v>
      </c>
      <c r="G9" s="17">
        <v>1900019832.37</v>
      </c>
    </row>
    <row r="10" spans="2:7" ht="12.75">
      <c r="B10" s="20" t="s">
        <v>9</v>
      </c>
      <c r="C10" s="25">
        <v>2721592.99</v>
      </c>
      <c r="D10" s="17">
        <v>457218.77</v>
      </c>
      <c r="E10" s="10" t="s">
        <v>10</v>
      </c>
      <c r="F10" s="25">
        <v>459935260.98</v>
      </c>
      <c r="G10" s="17">
        <v>509754761.83</v>
      </c>
    </row>
    <row r="11" spans="2:7" ht="12.75">
      <c r="B11" s="20" t="s">
        <v>11</v>
      </c>
      <c r="C11" s="24">
        <v>712620282.68</v>
      </c>
      <c r="D11" s="16">
        <v>367897612.29</v>
      </c>
      <c r="E11" s="10" t="s">
        <v>12</v>
      </c>
      <c r="F11" s="25">
        <v>95247662.41</v>
      </c>
      <c r="G11" s="17">
        <v>82610572.78</v>
      </c>
    </row>
    <row r="12" spans="2:7" ht="12.75">
      <c r="B12" s="20" t="s">
        <v>13</v>
      </c>
      <c r="C12" s="25">
        <v>0</v>
      </c>
      <c r="D12" s="17">
        <v>0</v>
      </c>
      <c r="E12" s="10" t="s">
        <v>14</v>
      </c>
      <c r="F12" s="25">
        <v>0</v>
      </c>
      <c r="G12" s="17">
        <v>0</v>
      </c>
    </row>
    <row r="13" spans="2:7" ht="12.75">
      <c r="B13" s="20" t="s">
        <v>15</v>
      </c>
      <c r="C13" s="25">
        <v>1586124.68</v>
      </c>
      <c r="D13" s="17">
        <v>1580958.48</v>
      </c>
      <c r="E13" s="10" t="s">
        <v>16</v>
      </c>
      <c r="F13" s="25">
        <v>4010848.76</v>
      </c>
      <c r="G13" s="17">
        <v>4010848.76</v>
      </c>
    </row>
    <row r="14" spans="2:7" ht="12.75">
      <c r="B14" s="20" t="s">
        <v>17</v>
      </c>
      <c r="C14" s="25">
        <v>0</v>
      </c>
      <c r="D14" s="17">
        <v>0</v>
      </c>
      <c r="E14" s="10" t="s">
        <v>18</v>
      </c>
      <c r="F14" s="25">
        <v>378364699.08</v>
      </c>
      <c r="G14" s="17">
        <v>351099449.44</v>
      </c>
    </row>
    <row r="15" spans="2:7" ht="29.25" customHeight="1">
      <c r="B15" s="20" t="s">
        <v>19</v>
      </c>
      <c r="C15" s="25">
        <v>0</v>
      </c>
      <c r="D15" s="17">
        <v>0</v>
      </c>
      <c r="E15" s="10" t="s">
        <v>20</v>
      </c>
      <c r="F15" s="25">
        <v>0</v>
      </c>
      <c r="G15" s="17">
        <v>0</v>
      </c>
    </row>
    <row r="16" spans="2:7" ht="12.75">
      <c r="B16" s="20" t="s">
        <v>21</v>
      </c>
      <c r="C16" s="25">
        <v>1310800.56</v>
      </c>
      <c r="D16" s="17">
        <v>1310800.56</v>
      </c>
      <c r="E16" s="10" t="s">
        <v>22</v>
      </c>
      <c r="F16" s="25">
        <v>523023695.39</v>
      </c>
      <c r="G16" s="17">
        <v>486430574.76</v>
      </c>
    </row>
    <row r="17" spans="2:7" ht="12.75">
      <c r="B17" s="18" t="s">
        <v>23</v>
      </c>
      <c r="C17" s="24">
        <f>SUM(C18:C24)</f>
        <v>627014944.4399999</v>
      </c>
      <c r="D17" s="24">
        <v>552204743.17</v>
      </c>
      <c r="E17" s="10" t="s">
        <v>24</v>
      </c>
      <c r="F17" s="25">
        <v>23065.49</v>
      </c>
      <c r="G17" s="17">
        <v>23065.49</v>
      </c>
    </row>
    <row r="18" spans="2:7" ht="12.75">
      <c r="B18" s="20" t="s">
        <v>25</v>
      </c>
      <c r="C18" s="25">
        <v>0</v>
      </c>
      <c r="D18" s="17">
        <v>0</v>
      </c>
      <c r="E18" s="10" t="s">
        <v>26</v>
      </c>
      <c r="F18" s="25">
        <v>647442367.57</v>
      </c>
      <c r="G18" s="17">
        <v>466090559.31</v>
      </c>
    </row>
    <row r="19" spans="2:7" ht="12.75">
      <c r="B19" s="20" t="s">
        <v>27</v>
      </c>
      <c r="C19" s="25">
        <v>1348000.02</v>
      </c>
      <c r="D19" s="17">
        <v>0</v>
      </c>
      <c r="E19" s="9" t="s">
        <v>28</v>
      </c>
      <c r="F19" s="25">
        <f>SUM(F20:F22)</f>
        <v>691666666.66</v>
      </c>
      <c r="G19" s="17">
        <v>912500000</v>
      </c>
    </row>
    <row r="20" spans="2:7" ht="12.75">
      <c r="B20" s="20" t="s">
        <v>29</v>
      </c>
      <c r="C20" s="25">
        <v>374054792.57</v>
      </c>
      <c r="D20" s="17">
        <v>294857238.77</v>
      </c>
      <c r="E20" s="10" t="s">
        <v>30</v>
      </c>
      <c r="F20" s="25">
        <v>691666666.66</v>
      </c>
      <c r="G20" s="17">
        <v>912500000</v>
      </c>
    </row>
    <row r="21" spans="2:7" ht="12.75">
      <c r="B21" s="20" t="s">
        <v>31</v>
      </c>
      <c r="C21" s="25">
        <v>0</v>
      </c>
      <c r="D21" s="17">
        <v>0</v>
      </c>
      <c r="E21" s="11" t="s">
        <v>32</v>
      </c>
      <c r="F21" s="25">
        <v>0</v>
      </c>
      <c r="G21" s="17">
        <v>0</v>
      </c>
    </row>
    <row r="22" spans="2:7" ht="12.75">
      <c r="B22" s="20" t="s">
        <v>33</v>
      </c>
      <c r="C22" s="25">
        <v>0</v>
      </c>
      <c r="D22" s="17">
        <v>0</v>
      </c>
      <c r="E22" s="10" t="s">
        <v>34</v>
      </c>
      <c r="F22" s="25">
        <v>0</v>
      </c>
      <c r="G22" s="17">
        <v>0</v>
      </c>
    </row>
    <row r="23" spans="2:7" ht="12.75">
      <c r="B23" s="20" t="s">
        <v>35</v>
      </c>
      <c r="C23" s="25">
        <v>0</v>
      </c>
      <c r="D23" s="17">
        <v>0</v>
      </c>
      <c r="E23" s="9" t="s">
        <v>36</v>
      </c>
      <c r="F23" s="25">
        <f>SUM(F24:F25)</f>
        <v>63544964.14</v>
      </c>
      <c r="G23" s="17">
        <v>0</v>
      </c>
    </row>
    <row r="24" spans="2:7" ht="12.75">
      <c r="B24" s="20" t="s">
        <v>37</v>
      </c>
      <c r="C24" s="24">
        <v>251612151.85</v>
      </c>
      <c r="D24" s="16">
        <v>257347504.4</v>
      </c>
      <c r="E24" s="10" t="s">
        <v>38</v>
      </c>
      <c r="F24" s="25">
        <v>63544964.14</v>
      </c>
      <c r="G24" s="17">
        <v>0</v>
      </c>
    </row>
    <row r="25" spans="2:7" ht="12.75">
      <c r="B25" s="18" t="s">
        <v>39</v>
      </c>
      <c r="C25" s="25">
        <f>SUM(C26:C30)</f>
        <v>45010648.769999996</v>
      </c>
      <c r="D25" s="17">
        <v>58609959.21</v>
      </c>
      <c r="E25" s="10" t="s">
        <v>40</v>
      </c>
      <c r="F25" s="25">
        <v>0</v>
      </c>
      <c r="G25" s="17">
        <v>0</v>
      </c>
    </row>
    <row r="26" spans="2:7" ht="25.5">
      <c r="B26" s="20" t="s">
        <v>41</v>
      </c>
      <c r="C26" s="25">
        <v>8836796.41</v>
      </c>
      <c r="D26" s="17">
        <v>8322506.11</v>
      </c>
      <c r="E26" s="9" t="s">
        <v>42</v>
      </c>
      <c r="F26" s="25">
        <v>0</v>
      </c>
      <c r="G26" s="17">
        <v>0</v>
      </c>
    </row>
    <row r="27" spans="2:7" ht="29.25" customHeight="1">
      <c r="B27" s="20" t="s">
        <v>43</v>
      </c>
      <c r="C27" s="25">
        <v>0</v>
      </c>
      <c r="D27" s="17">
        <v>0</v>
      </c>
      <c r="E27" s="9" t="s">
        <v>44</v>
      </c>
      <c r="F27" s="25">
        <f>SUM(F28:F30)</f>
        <v>0</v>
      </c>
      <c r="G27" s="17">
        <v>0</v>
      </c>
    </row>
    <row r="28" spans="2:7" ht="29.25" customHeight="1">
      <c r="B28" s="20" t="s">
        <v>45</v>
      </c>
      <c r="C28" s="25">
        <v>0</v>
      </c>
      <c r="D28" s="17">
        <v>0</v>
      </c>
      <c r="E28" s="9" t="s">
        <v>46</v>
      </c>
      <c r="F28" s="25">
        <v>0</v>
      </c>
      <c r="G28" s="17">
        <v>0</v>
      </c>
    </row>
    <row r="29" spans="2:7" ht="12.75">
      <c r="B29" s="20" t="s">
        <v>47</v>
      </c>
      <c r="C29" s="25">
        <v>36173852.36</v>
      </c>
      <c r="D29" s="17">
        <v>50287453.1</v>
      </c>
      <c r="E29" s="10" t="s">
        <v>48</v>
      </c>
      <c r="F29" s="25">
        <v>0</v>
      </c>
      <c r="G29" s="17">
        <v>0</v>
      </c>
    </row>
    <row r="30" spans="2:7" ht="12.75">
      <c r="B30" s="20" t="s">
        <v>49</v>
      </c>
      <c r="C30" s="25">
        <v>0</v>
      </c>
      <c r="D30" s="17">
        <v>0</v>
      </c>
      <c r="E30" s="10" t="s">
        <v>50</v>
      </c>
      <c r="F30" s="25">
        <v>0</v>
      </c>
      <c r="G30" s="17">
        <v>0</v>
      </c>
    </row>
    <row r="31" spans="2:7" ht="25.5">
      <c r="B31" s="18" t="s">
        <v>51</v>
      </c>
      <c r="C31" s="25">
        <f>SUM(C32:C36)</f>
        <v>0</v>
      </c>
      <c r="D31" s="25">
        <v>0</v>
      </c>
      <c r="E31" s="9" t="s">
        <v>52</v>
      </c>
      <c r="F31" s="25">
        <f>SUM(F32:F37)</f>
        <v>10550121.29</v>
      </c>
      <c r="G31" s="17">
        <v>10428838.86</v>
      </c>
    </row>
    <row r="32" spans="2:7" ht="12.75">
      <c r="B32" s="20" t="s">
        <v>53</v>
      </c>
      <c r="C32" s="25">
        <v>0</v>
      </c>
      <c r="D32" s="17">
        <v>0</v>
      </c>
      <c r="E32" s="10" t="s">
        <v>54</v>
      </c>
      <c r="F32" s="25">
        <v>9550121.29</v>
      </c>
      <c r="G32" s="17">
        <v>9428838.86</v>
      </c>
    </row>
    <row r="33" spans="2:7" ht="12.75">
      <c r="B33" s="20" t="s">
        <v>55</v>
      </c>
      <c r="C33" s="25">
        <v>0</v>
      </c>
      <c r="D33" s="17">
        <v>0</v>
      </c>
      <c r="E33" s="10" t="s">
        <v>56</v>
      </c>
      <c r="F33" s="25">
        <v>0</v>
      </c>
      <c r="G33" s="17">
        <v>0</v>
      </c>
    </row>
    <row r="34" spans="2:7" ht="12.75">
      <c r="B34" s="20" t="s">
        <v>57</v>
      </c>
      <c r="C34" s="25">
        <v>0</v>
      </c>
      <c r="D34" s="17">
        <v>0</v>
      </c>
      <c r="E34" s="10" t="s">
        <v>58</v>
      </c>
      <c r="F34" s="25">
        <v>0</v>
      </c>
      <c r="G34" s="17">
        <v>0</v>
      </c>
    </row>
    <row r="35" spans="2:7" ht="29.25" customHeight="1">
      <c r="B35" s="20" t="s">
        <v>59</v>
      </c>
      <c r="C35" s="25">
        <v>0</v>
      </c>
      <c r="D35" s="17">
        <v>0</v>
      </c>
      <c r="E35" s="10" t="s">
        <v>60</v>
      </c>
      <c r="F35" s="25">
        <v>1000000</v>
      </c>
      <c r="G35" s="17">
        <v>1000000</v>
      </c>
    </row>
    <row r="36" spans="2:7" ht="12.75">
      <c r="B36" s="20" t="s">
        <v>61</v>
      </c>
      <c r="C36" s="25">
        <v>0</v>
      </c>
      <c r="D36" s="17">
        <v>0</v>
      </c>
      <c r="E36" s="10" t="s">
        <v>62</v>
      </c>
      <c r="F36" s="25">
        <v>0</v>
      </c>
      <c r="G36" s="17">
        <v>0</v>
      </c>
    </row>
    <row r="37" spans="2:7" ht="12.75">
      <c r="B37" s="18" t="s">
        <v>63</v>
      </c>
      <c r="C37" s="25">
        <v>0</v>
      </c>
      <c r="D37" s="17">
        <v>0</v>
      </c>
      <c r="E37" s="10" t="s">
        <v>64</v>
      </c>
      <c r="F37" s="25">
        <v>0</v>
      </c>
      <c r="G37" s="17">
        <v>0</v>
      </c>
    </row>
    <row r="38" spans="2:7" ht="12.75">
      <c r="B38" s="18" t="s">
        <v>65</v>
      </c>
      <c r="C38" s="25">
        <f>SUM(C39:C40)</f>
        <v>0</v>
      </c>
      <c r="D38" s="25">
        <v>0</v>
      </c>
      <c r="E38" s="9" t="s">
        <v>66</v>
      </c>
      <c r="F38" s="25">
        <f>SUM(F39:F41)</f>
        <v>0</v>
      </c>
      <c r="G38" s="17">
        <v>0</v>
      </c>
    </row>
    <row r="39" spans="2:7" ht="25.5">
      <c r="B39" s="20" t="s">
        <v>67</v>
      </c>
      <c r="C39" s="25">
        <v>0</v>
      </c>
      <c r="D39" s="17">
        <v>0</v>
      </c>
      <c r="E39" s="10" t="s">
        <v>68</v>
      </c>
      <c r="F39" s="25">
        <v>0</v>
      </c>
      <c r="G39" s="17">
        <v>0</v>
      </c>
    </row>
    <row r="40" spans="2:7" ht="12.75">
      <c r="B40" s="20" t="s">
        <v>69</v>
      </c>
      <c r="C40" s="25">
        <v>0</v>
      </c>
      <c r="D40" s="17">
        <v>0</v>
      </c>
      <c r="E40" s="10" t="s">
        <v>70</v>
      </c>
      <c r="F40" s="25">
        <v>0</v>
      </c>
      <c r="G40" s="17">
        <v>0</v>
      </c>
    </row>
    <row r="41" spans="2:7" ht="12.75">
      <c r="B41" s="18" t="s">
        <v>71</v>
      </c>
      <c r="C41" s="25">
        <f>SUM(C42:C45)</f>
        <v>355058</v>
      </c>
      <c r="D41" s="25">
        <v>95058</v>
      </c>
      <c r="E41" s="10" t="s">
        <v>72</v>
      </c>
      <c r="F41" s="25">
        <v>0</v>
      </c>
      <c r="G41" s="17">
        <v>0</v>
      </c>
    </row>
    <row r="42" spans="2:7" ht="12.75">
      <c r="B42" s="20" t="s">
        <v>73</v>
      </c>
      <c r="C42" s="25">
        <v>355058</v>
      </c>
      <c r="D42" s="17">
        <v>95058</v>
      </c>
      <c r="E42" s="9" t="s">
        <v>74</v>
      </c>
      <c r="F42" s="25">
        <f>SUM(F43:F45)</f>
        <v>2285980.61</v>
      </c>
      <c r="G42" s="17">
        <v>2479526.5</v>
      </c>
    </row>
    <row r="43" spans="2:7" ht="12.75">
      <c r="B43" s="20" t="s">
        <v>75</v>
      </c>
      <c r="C43" s="25">
        <v>0</v>
      </c>
      <c r="D43" s="17">
        <v>0</v>
      </c>
      <c r="E43" s="10" t="s">
        <v>76</v>
      </c>
      <c r="F43" s="25">
        <v>0</v>
      </c>
      <c r="G43" s="17">
        <v>0</v>
      </c>
    </row>
    <row r="44" spans="2:7" ht="29.25" customHeight="1">
      <c r="B44" s="20" t="s">
        <v>77</v>
      </c>
      <c r="C44" s="25">
        <v>0</v>
      </c>
      <c r="D44" s="17">
        <v>0</v>
      </c>
      <c r="E44" s="10" t="s">
        <v>78</v>
      </c>
      <c r="F44" s="25">
        <v>0</v>
      </c>
      <c r="G44" s="17">
        <v>0</v>
      </c>
    </row>
    <row r="45" spans="2:7" ht="12.75">
      <c r="B45" s="20" t="s">
        <v>79</v>
      </c>
      <c r="C45" s="25">
        <v>0</v>
      </c>
      <c r="D45" s="17">
        <v>0</v>
      </c>
      <c r="E45" s="10" t="s">
        <v>80</v>
      </c>
      <c r="F45" s="25">
        <v>2285980.61</v>
      </c>
      <c r="G45" s="17">
        <v>2479526.5</v>
      </c>
    </row>
    <row r="46" spans="2:7" ht="12.75">
      <c r="B46" s="18"/>
      <c r="C46" s="25"/>
      <c r="D46" s="17"/>
      <c r="E46" s="9"/>
      <c r="F46" s="25"/>
      <c r="G46" s="17"/>
    </row>
    <row r="47" spans="2:7" ht="12.75">
      <c r="B47" s="19" t="s">
        <v>81</v>
      </c>
      <c r="C47" s="24">
        <f>C9+C17+C25+C31+C37+C38+C41</f>
        <v>1390619452.12</v>
      </c>
      <c r="D47" s="24">
        <v>982156350.48</v>
      </c>
      <c r="E47" s="7" t="s">
        <v>82</v>
      </c>
      <c r="F47" s="25">
        <f>F9+F19+F23+F26+F27+F31+F38+F42</f>
        <v>2876095332.3799996</v>
      </c>
      <c r="G47" s="17">
        <v>2825428197.73</v>
      </c>
    </row>
    <row r="48" spans="2:7" ht="12.75">
      <c r="B48" s="19"/>
      <c r="C48" s="25"/>
      <c r="D48" s="17"/>
      <c r="E48" s="7"/>
      <c r="F48" s="25"/>
      <c r="G48" s="17"/>
    </row>
    <row r="49" spans="2:7" ht="12.75">
      <c r="B49" s="19" t="s">
        <v>83</v>
      </c>
      <c r="C49" s="25"/>
      <c r="D49" s="17"/>
      <c r="E49" s="7" t="s">
        <v>84</v>
      </c>
      <c r="F49" s="25"/>
      <c r="G49" s="17"/>
    </row>
    <row r="50" spans="2:7" ht="12.75">
      <c r="B50" s="18" t="s">
        <v>85</v>
      </c>
      <c r="C50" s="25">
        <v>230362231.36</v>
      </c>
      <c r="D50" s="17">
        <v>163578051.98</v>
      </c>
      <c r="E50" s="9" t="s">
        <v>86</v>
      </c>
      <c r="F50" s="25">
        <v>0</v>
      </c>
      <c r="G50" s="17">
        <v>0</v>
      </c>
    </row>
    <row r="51" spans="2:7" ht="12.75">
      <c r="B51" s="18" t="s">
        <v>87</v>
      </c>
      <c r="C51" s="25">
        <v>0</v>
      </c>
      <c r="D51" s="17">
        <v>0</v>
      </c>
      <c r="E51" s="9" t="s">
        <v>88</v>
      </c>
      <c r="F51" s="25">
        <v>0</v>
      </c>
      <c r="G51" s="17">
        <v>0</v>
      </c>
    </row>
    <row r="52" spans="2:7" ht="12.75">
      <c r="B52" s="18" t="s">
        <v>89</v>
      </c>
      <c r="C52" s="25">
        <v>4891531412.56</v>
      </c>
      <c r="D52" s="17">
        <v>4802661201.84</v>
      </c>
      <c r="E52" s="9" t="s">
        <v>90</v>
      </c>
      <c r="F52" s="25">
        <v>4632936345.67</v>
      </c>
      <c r="G52" s="17">
        <v>4716804328.31</v>
      </c>
    </row>
    <row r="53" spans="2:7" ht="12.75">
      <c r="B53" s="18" t="s">
        <v>91</v>
      </c>
      <c r="C53" s="25">
        <v>640534630.86</v>
      </c>
      <c r="D53" s="17">
        <v>638682156.54</v>
      </c>
      <c r="E53" s="9" t="s">
        <v>92</v>
      </c>
      <c r="F53" s="25">
        <v>0</v>
      </c>
      <c r="G53" s="17">
        <v>0</v>
      </c>
    </row>
    <row r="54" spans="2:7" ht="12.75">
      <c r="B54" s="18" t="s">
        <v>93</v>
      </c>
      <c r="C54" s="25">
        <v>4761950.55</v>
      </c>
      <c r="D54" s="17">
        <v>4309550.55</v>
      </c>
      <c r="E54" s="9" t="s">
        <v>94</v>
      </c>
      <c r="F54" s="25">
        <v>0</v>
      </c>
      <c r="G54" s="17">
        <v>0</v>
      </c>
    </row>
    <row r="55" spans="2:7" ht="12.75">
      <c r="B55" s="18" t="s">
        <v>95</v>
      </c>
      <c r="C55" s="25">
        <v>-291313461.46</v>
      </c>
      <c r="D55" s="17">
        <v>-291313461.46</v>
      </c>
      <c r="E55" s="9" t="s">
        <v>96</v>
      </c>
      <c r="F55" s="25">
        <v>0</v>
      </c>
      <c r="G55" s="17">
        <v>0</v>
      </c>
    </row>
    <row r="56" spans="2:7" ht="12.75">
      <c r="B56" s="18" t="s">
        <v>97</v>
      </c>
      <c r="C56" s="25">
        <v>0</v>
      </c>
      <c r="D56" s="17">
        <v>0</v>
      </c>
      <c r="E56" s="7"/>
      <c r="F56" s="25"/>
      <c r="G56" s="17"/>
    </row>
    <row r="57" spans="2:7" ht="12.75">
      <c r="B57" s="18" t="s">
        <v>98</v>
      </c>
      <c r="C57" s="25">
        <v>0</v>
      </c>
      <c r="D57" s="17">
        <v>0</v>
      </c>
      <c r="E57" s="7" t="s">
        <v>99</v>
      </c>
      <c r="F57" s="25">
        <f>SUM(F50:F55)</f>
        <v>4632936345.67</v>
      </c>
      <c r="G57" s="17">
        <v>4716804328.31</v>
      </c>
    </row>
    <row r="58" spans="2:7" ht="12.75">
      <c r="B58" s="18" t="s">
        <v>100</v>
      </c>
      <c r="C58" s="25">
        <v>0</v>
      </c>
      <c r="D58" s="17">
        <v>0</v>
      </c>
      <c r="E58" s="12"/>
      <c r="F58" s="25"/>
      <c r="G58" s="17"/>
    </row>
    <row r="59" spans="2:7" ht="12.75">
      <c r="B59" s="18"/>
      <c r="C59" s="25"/>
      <c r="D59" s="17"/>
      <c r="E59" s="7" t="s">
        <v>101</v>
      </c>
      <c r="F59" s="25">
        <f>F47+F57</f>
        <v>7509031678.049999</v>
      </c>
      <c r="G59" s="17">
        <v>7542232526.040001</v>
      </c>
    </row>
    <row r="60" spans="2:7" ht="25.5">
      <c r="B60" s="19" t="s">
        <v>102</v>
      </c>
      <c r="C60" s="25">
        <f>SUM(C50:C58)</f>
        <v>5475876763.87</v>
      </c>
      <c r="D60" s="25">
        <v>5317917499.45</v>
      </c>
      <c r="E60" s="9"/>
      <c r="F60" s="25"/>
      <c r="G60" s="17"/>
    </row>
    <row r="61" spans="2:7" ht="12.75">
      <c r="B61" s="18"/>
      <c r="C61" s="25"/>
      <c r="D61" s="17"/>
      <c r="E61" s="7" t="s">
        <v>103</v>
      </c>
      <c r="F61" s="25"/>
      <c r="G61" s="17"/>
    </row>
    <row r="62" spans="2:7" ht="12.75">
      <c r="B62" s="19" t="s">
        <v>104</v>
      </c>
      <c r="C62" s="24">
        <f>C47+C60</f>
        <v>6866496215.99</v>
      </c>
      <c r="D62" s="24">
        <v>6300073849.93</v>
      </c>
      <c r="E62" s="7"/>
      <c r="F62" s="25"/>
      <c r="G62" s="17"/>
    </row>
    <row r="63" spans="2:7" ht="12.75">
      <c r="B63" s="18"/>
      <c r="C63" s="23"/>
      <c r="D63" s="8"/>
      <c r="E63" s="7" t="s">
        <v>105</v>
      </c>
      <c r="F63" s="24">
        <f>SUM(F64:F66)</f>
        <v>0</v>
      </c>
      <c r="G63" s="16">
        <v>0</v>
      </c>
    </row>
    <row r="64" spans="2:7" ht="12.75">
      <c r="B64" s="18"/>
      <c r="C64" s="23"/>
      <c r="D64" s="8"/>
      <c r="E64" s="9" t="s">
        <v>106</v>
      </c>
      <c r="F64" s="24">
        <v>0</v>
      </c>
      <c r="G64" s="16">
        <v>0</v>
      </c>
    </row>
    <row r="65" spans="2:7" ht="12.75">
      <c r="B65" s="18"/>
      <c r="C65" s="23"/>
      <c r="D65" s="8"/>
      <c r="E65" s="9" t="s">
        <v>107</v>
      </c>
      <c r="F65" s="25">
        <v>0</v>
      </c>
      <c r="G65" s="17">
        <v>0</v>
      </c>
    </row>
    <row r="66" spans="2:7" ht="12.75">
      <c r="B66" s="18"/>
      <c r="C66" s="23"/>
      <c r="D66" s="8"/>
      <c r="E66" s="9" t="s">
        <v>108</v>
      </c>
      <c r="F66" s="25">
        <v>0</v>
      </c>
      <c r="G66" s="17">
        <v>0</v>
      </c>
    </row>
    <row r="67" spans="2:7" ht="12.75">
      <c r="B67" s="18"/>
      <c r="C67" s="23"/>
      <c r="D67" s="8"/>
      <c r="E67" s="9"/>
      <c r="F67" s="25"/>
      <c r="G67" s="17"/>
    </row>
    <row r="68" spans="2:7" ht="12.75">
      <c r="B68" s="18"/>
      <c r="C68" s="23"/>
      <c r="D68" s="8"/>
      <c r="E68" s="7" t="s">
        <v>109</v>
      </c>
      <c r="F68" s="24">
        <f>SUM(F69:F73)</f>
        <v>-642535462.0599998</v>
      </c>
      <c r="G68" s="16">
        <v>-1242158676.1100001</v>
      </c>
    </row>
    <row r="69" spans="2:7" ht="12.75">
      <c r="B69" s="18"/>
      <c r="C69" s="23"/>
      <c r="D69" s="8"/>
      <c r="E69" s="9" t="s">
        <v>110</v>
      </c>
      <c r="F69" s="24">
        <v>636395191.38</v>
      </c>
      <c r="G69" s="16">
        <v>1185492235.32</v>
      </c>
    </row>
    <row r="70" spans="2:7" ht="12.75">
      <c r="B70" s="18"/>
      <c r="C70" s="23"/>
      <c r="D70" s="8"/>
      <c r="E70" s="9" t="s">
        <v>111</v>
      </c>
      <c r="F70" s="25">
        <v>-2143150369.48</v>
      </c>
      <c r="G70" s="17">
        <v>-3294853837.63</v>
      </c>
    </row>
    <row r="71" spans="2:7" ht="12.75">
      <c r="B71" s="18"/>
      <c r="C71" s="23"/>
      <c r="D71" s="8"/>
      <c r="E71" s="9" t="s">
        <v>112</v>
      </c>
      <c r="F71" s="25">
        <v>867202926.2</v>
      </c>
      <c r="G71" s="17">
        <v>867202926.2</v>
      </c>
    </row>
    <row r="72" spans="2:7" ht="12.75">
      <c r="B72" s="18"/>
      <c r="C72" s="23"/>
      <c r="D72" s="8"/>
      <c r="E72" s="9" t="s">
        <v>113</v>
      </c>
      <c r="F72" s="25">
        <v>0</v>
      </c>
      <c r="G72" s="17">
        <v>0</v>
      </c>
    </row>
    <row r="73" spans="2:7" ht="12.75">
      <c r="B73" s="18"/>
      <c r="C73" s="23"/>
      <c r="D73" s="8"/>
      <c r="E73" s="9" t="s">
        <v>114</v>
      </c>
      <c r="F73" s="25">
        <v>-2983210.16</v>
      </c>
      <c r="G73" s="17">
        <v>0</v>
      </c>
    </row>
    <row r="74" spans="2:7" ht="12.75">
      <c r="B74" s="18"/>
      <c r="C74" s="23"/>
      <c r="D74" s="8"/>
      <c r="E74" s="9"/>
      <c r="F74" s="25"/>
      <c r="G74" s="17"/>
    </row>
    <row r="75" spans="2:7" ht="25.5">
      <c r="B75" s="18"/>
      <c r="C75" s="23"/>
      <c r="D75" s="8"/>
      <c r="E75" s="7" t="s">
        <v>115</v>
      </c>
      <c r="F75" s="25">
        <f>SUM(F76:F77)</f>
        <v>0</v>
      </c>
      <c r="G75" s="17">
        <v>0</v>
      </c>
    </row>
    <row r="76" spans="2:7" ht="12.75">
      <c r="B76" s="18"/>
      <c r="C76" s="23"/>
      <c r="D76" s="8"/>
      <c r="E76" s="9" t="s">
        <v>116</v>
      </c>
      <c r="F76" s="25">
        <v>0</v>
      </c>
      <c r="G76" s="17">
        <v>0</v>
      </c>
    </row>
    <row r="77" spans="2:7" ht="12.75">
      <c r="B77" s="18"/>
      <c r="C77" s="23"/>
      <c r="D77" s="8"/>
      <c r="E77" s="9" t="s">
        <v>117</v>
      </c>
      <c r="F77" s="25">
        <v>0</v>
      </c>
      <c r="G77" s="17">
        <v>0</v>
      </c>
    </row>
    <row r="78" spans="2:7" ht="12.75">
      <c r="B78" s="18"/>
      <c r="C78" s="23"/>
      <c r="D78" s="8"/>
      <c r="E78" s="9"/>
      <c r="F78" s="25"/>
      <c r="G78" s="17"/>
    </row>
    <row r="79" spans="2:7" ht="12.75">
      <c r="B79" s="18"/>
      <c r="C79" s="23"/>
      <c r="D79" s="8"/>
      <c r="E79" s="7" t="s">
        <v>118</v>
      </c>
      <c r="F79" s="24">
        <f>F63+F68+F75</f>
        <v>-642535462.0599998</v>
      </c>
      <c r="G79" s="16">
        <v>-1242158676.1100001</v>
      </c>
    </row>
    <row r="80" spans="2:7" ht="12.75">
      <c r="B80" s="18"/>
      <c r="C80" s="23"/>
      <c r="D80" s="8"/>
      <c r="E80" s="9"/>
      <c r="F80" s="25"/>
      <c r="G80" s="17"/>
    </row>
    <row r="81" spans="2:7" ht="12.75">
      <c r="B81" s="18"/>
      <c r="C81" s="23"/>
      <c r="D81" s="8"/>
      <c r="E81" s="7" t="s">
        <v>119</v>
      </c>
      <c r="F81" s="24">
        <f>F59+F79</f>
        <v>6866496215.99</v>
      </c>
      <c r="G81" s="16">
        <v>6300073849.93</v>
      </c>
    </row>
    <row r="82" spans="2:7" ht="13.5" thickBot="1">
      <c r="B82" s="21"/>
      <c r="C82" s="26"/>
      <c r="D82" s="13"/>
      <c r="E82" s="14"/>
      <c r="F82" s="29"/>
      <c r="G82" s="15"/>
    </row>
  </sheetData>
  <sheetProtection/>
  <mergeCells count="4">
    <mergeCell ref="B2:G2"/>
    <mergeCell ref="B3:G3"/>
    <mergeCell ref="B4:G4"/>
    <mergeCell ref="B5:G5"/>
  </mergeCells>
  <printOptions/>
  <pageMargins left="0.5118110236220472" right="0.5118110236220472" top="0.5905511811023623" bottom="0.5905511811023623" header="0.31496062992125984" footer="0.31496062992125984"/>
  <pageSetup fitToHeight="0" fitToWidth="1" horizontalDpi="600" verticalDpi="600" orientation="portrait" paperSize="9" scale="51" r:id="rId1"/>
  <ignoredErrors>
    <ignoredError sqref="F23 C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00390625" style="42" customWidth="1"/>
    <col min="2" max="2" width="43.00390625" style="42" customWidth="1"/>
    <col min="3" max="3" width="15.421875" style="42" bestFit="1" customWidth="1"/>
    <col min="4" max="4" width="15.28125" style="42" customWidth="1"/>
    <col min="5" max="5" width="16.421875" style="42" customWidth="1"/>
    <col min="6" max="6" width="16.57421875" style="42" customWidth="1"/>
    <col min="7" max="7" width="15.421875" style="42" bestFit="1" customWidth="1"/>
    <col min="8" max="8" width="14.00390625" style="42" customWidth="1"/>
    <col min="9" max="9" width="15.00390625" style="42" customWidth="1"/>
    <col min="10" max="16384" width="11.421875" style="42" customWidth="1"/>
  </cols>
  <sheetData>
    <row r="1" ht="13.5" thickBot="1"/>
    <row r="2" spans="2:9" ht="13.5" thickBot="1">
      <c r="B2" s="43" t="s">
        <v>120</v>
      </c>
      <c r="C2" s="44"/>
      <c r="D2" s="44"/>
      <c r="E2" s="44"/>
      <c r="F2" s="44"/>
      <c r="G2" s="44"/>
      <c r="H2" s="44"/>
      <c r="I2" s="45"/>
    </row>
    <row r="3" spans="2:9" ht="13.5" thickBot="1">
      <c r="B3" s="46" t="s">
        <v>125</v>
      </c>
      <c r="C3" s="47"/>
      <c r="D3" s="47"/>
      <c r="E3" s="47"/>
      <c r="F3" s="47"/>
      <c r="G3" s="47"/>
      <c r="H3" s="47"/>
      <c r="I3" s="48"/>
    </row>
    <row r="4" spans="2:9" ht="13.5" thickBot="1">
      <c r="B4" s="46" t="s">
        <v>126</v>
      </c>
      <c r="C4" s="47"/>
      <c r="D4" s="47"/>
      <c r="E4" s="47"/>
      <c r="F4" s="47"/>
      <c r="G4" s="47"/>
      <c r="H4" s="47"/>
      <c r="I4" s="48"/>
    </row>
    <row r="5" spans="2:9" ht="13.5" thickBot="1">
      <c r="B5" s="46" t="s">
        <v>1</v>
      </c>
      <c r="C5" s="47"/>
      <c r="D5" s="47"/>
      <c r="E5" s="47"/>
      <c r="F5" s="47"/>
      <c r="G5" s="47"/>
      <c r="H5" s="47"/>
      <c r="I5" s="48"/>
    </row>
    <row r="6" spans="2:9" ht="76.5">
      <c r="B6" s="49" t="s">
        <v>127</v>
      </c>
      <c r="C6" s="49" t="s">
        <v>128</v>
      </c>
      <c r="D6" s="49" t="s">
        <v>129</v>
      </c>
      <c r="E6" s="49" t="s">
        <v>130</v>
      </c>
      <c r="F6" s="49" t="s">
        <v>131</v>
      </c>
      <c r="G6" s="49" t="s">
        <v>132</v>
      </c>
      <c r="H6" s="49" t="s">
        <v>133</v>
      </c>
      <c r="I6" s="49" t="s">
        <v>134</v>
      </c>
    </row>
    <row r="7" spans="2:9" ht="13.5" thickBot="1">
      <c r="B7" s="50" t="s">
        <v>135</v>
      </c>
      <c r="C7" s="50" t="s">
        <v>136</v>
      </c>
      <c r="D7" s="50" t="s">
        <v>137</v>
      </c>
      <c r="E7" s="50" t="s">
        <v>138</v>
      </c>
      <c r="F7" s="50" t="s">
        <v>139</v>
      </c>
      <c r="G7" s="50" t="s">
        <v>140</v>
      </c>
      <c r="H7" s="50" t="s">
        <v>141</v>
      </c>
      <c r="I7" s="50" t="s">
        <v>142</v>
      </c>
    </row>
    <row r="8" spans="2:9" ht="12.75" customHeight="1">
      <c r="B8" s="51" t="s">
        <v>143</v>
      </c>
      <c r="C8" s="52">
        <v>4716804328.31</v>
      </c>
      <c r="D8" s="52">
        <f aca="true" t="shared" si="0" ref="D8:I8">D9+D13</f>
        <v>0</v>
      </c>
      <c r="E8" s="52">
        <f t="shared" si="0"/>
        <v>304701315.98</v>
      </c>
      <c r="F8" s="52">
        <f t="shared" si="0"/>
        <v>0</v>
      </c>
      <c r="G8" s="52">
        <f t="shared" si="0"/>
        <v>5324603012.33</v>
      </c>
      <c r="H8" s="52">
        <f t="shared" si="0"/>
        <v>129482898.3</v>
      </c>
      <c r="I8" s="52">
        <f t="shared" si="0"/>
        <v>0</v>
      </c>
    </row>
    <row r="9" spans="2:9" ht="12.75" customHeight="1">
      <c r="B9" s="51" t="s">
        <v>144</v>
      </c>
      <c r="C9" s="52">
        <f aca="true" t="shared" si="1" ref="C9:I9">SUM(C10:C12)</f>
        <v>912500000</v>
      </c>
      <c r="D9" s="52">
        <f t="shared" si="1"/>
        <v>0</v>
      </c>
      <c r="E9" s="52">
        <f t="shared" si="1"/>
        <v>220833333.34</v>
      </c>
      <c r="F9" s="52">
        <f t="shared" si="1"/>
        <v>0</v>
      </c>
      <c r="G9" s="52">
        <f t="shared" si="1"/>
        <v>691666666.66</v>
      </c>
      <c r="H9" s="52">
        <v>17011701.56</v>
      </c>
      <c r="I9" s="52">
        <f t="shared" si="1"/>
        <v>0</v>
      </c>
    </row>
    <row r="10" spans="2:9" ht="12.75">
      <c r="B10" s="53" t="s">
        <v>145</v>
      </c>
      <c r="C10" s="54">
        <v>912500000</v>
      </c>
      <c r="D10" s="54">
        <v>0</v>
      </c>
      <c r="E10" s="54">
        <v>220833333.34</v>
      </c>
      <c r="F10" s="54">
        <v>0</v>
      </c>
      <c r="G10" s="54">
        <f>+C10+D10-E10+F10</f>
        <v>691666666.66</v>
      </c>
      <c r="H10" s="54">
        <v>0</v>
      </c>
      <c r="I10" s="54">
        <v>0</v>
      </c>
    </row>
    <row r="11" spans="2:9" ht="12.75">
      <c r="B11" s="53" t="s">
        <v>146</v>
      </c>
      <c r="C11" s="54">
        <v>0</v>
      </c>
      <c r="D11" s="54">
        <v>0</v>
      </c>
      <c r="E11" s="54">
        <v>0</v>
      </c>
      <c r="F11" s="54">
        <v>0</v>
      </c>
      <c r="G11" s="54">
        <f aca="true" t="shared" si="2" ref="G11:G16">+C11+D11-E11+F11</f>
        <v>0</v>
      </c>
      <c r="H11" s="54">
        <v>0</v>
      </c>
      <c r="I11" s="54">
        <v>0</v>
      </c>
    </row>
    <row r="12" spans="2:9" ht="12.75">
      <c r="B12" s="53" t="s">
        <v>147</v>
      </c>
      <c r="C12" s="54">
        <v>0</v>
      </c>
      <c r="D12" s="54">
        <v>0</v>
      </c>
      <c r="E12" s="54">
        <v>0</v>
      </c>
      <c r="F12" s="54">
        <v>0</v>
      </c>
      <c r="G12" s="54">
        <f t="shared" si="2"/>
        <v>0</v>
      </c>
      <c r="H12" s="54">
        <v>0</v>
      </c>
      <c r="I12" s="54">
        <v>0</v>
      </c>
    </row>
    <row r="13" spans="2:9" ht="12.75" customHeight="1">
      <c r="B13" s="51" t="s">
        <v>148</v>
      </c>
      <c r="C13" s="52">
        <v>4716804328.31</v>
      </c>
      <c r="D13" s="52">
        <f aca="true" t="shared" si="3" ref="D13:I13">SUM(D14:D16)</f>
        <v>0</v>
      </c>
      <c r="E13" s="52">
        <f t="shared" si="3"/>
        <v>83867982.64</v>
      </c>
      <c r="F13" s="52">
        <f t="shared" si="3"/>
        <v>0</v>
      </c>
      <c r="G13" s="52">
        <f t="shared" si="3"/>
        <v>4632936345.67</v>
      </c>
      <c r="H13" s="52">
        <f t="shared" si="3"/>
        <v>112471196.74</v>
      </c>
      <c r="I13" s="52">
        <f t="shared" si="3"/>
        <v>0</v>
      </c>
    </row>
    <row r="14" spans="2:9" ht="12.75">
      <c r="B14" s="53" t="s">
        <v>149</v>
      </c>
      <c r="C14" s="54">
        <v>4716804328.31</v>
      </c>
      <c r="D14" s="54">
        <v>0</v>
      </c>
      <c r="E14" s="54">
        <v>83867982.64</v>
      </c>
      <c r="F14" s="54">
        <v>0</v>
      </c>
      <c r="G14" s="54">
        <f t="shared" si="2"/>
        <v>4632936345.67</v>
      </c>
      <c r="H14" s="54">
        <v>112471196.74</v>
      </c>
      <c r="I14" s="54">
        <v>0</v>
      </c>
    </row>
    <row r="15" spans="2:9" ht="12.75">
      <c r="B15" s="53" t="s">
        <v>150</v>
      </c>
      <c r="C15" s="54">
        <v>0</v>
      </c>
      <c r="D15" s="54">
        <v>0</v>
      </c>
      <c r="E15" s="54">
        <v>0</v>
      </c>
      <c r="F15" s="54">
        <v>0</v>
      </c>
      <c r="G15" s="54">
        <f t="shared" si="2"/>
        <v>0</v>
      </c>
      <c r="H15" s="54">
        <v>0</v>
      </c>
      <c r="I15" s="54">
        <v>0</v>
      </c>
    </row>
    <row r="16" spans="2:9" ht="12.75">
      <c r="B16" s="53" t="s">
        <v>151</v>
      </c>
      <c r="C16" s="54">
        <v>0</v>
      </c>
      <c r="D16" s="54">
        <v>0</v>
      </c>
      <c r="E16" s="54">
        <v>0</v>
      </c>
      <c r="F16" s="54">
        <v>0</v>
      </c>
      <c r="G16" s="54">
        <f t="shared" si="2"/>
        <v>0</v>
      </c>
      <c r="H16" s="54">
        <v>0</v>
      </c>
      <c r="I16" s="54">
        <v>0</v>
      </c>
    </row>
    <row r="17" spans="2:9" ht="12.75">
      <c r="B17" s="51" t="s">
        <v>152</v>
      </c>
      <c r="C17" s="55">
        <v>1912928197.73</v>
      </c>
      <c r="D17" s="56"/>
      <c r="E17" s="56"/>
      <c r="F17" s="57"/>
      <c r="G17" s="55">
        <v>2184428665.72</v>
      </c>
      <c r="H17" s="57"/>
      <c r="I17" s="57"/>
    </row>
    <row r="18" spans="2:9" ht="12.75">
      <c r="B18" s="58"/>
      <c r="C18" s="54"/>
      <c r="D18" s="54"/>
      <c r="E18" s="54"/>
      <c r="F18" s="54"/>
      <c r="G18" s="54"/>
      <c r="H18" s="54"/>
      <c r="I18" s="54"/>
    </row>
    <row r="19" spans="2:9" ht="12.75" customHeight="1">
      <c r="B19" s="59" t="s">
        <v>153</v>
      </c>
      <c r="C19" s="52">
        <v>7542232526.04</v>
      </c>
      <c r="D19" s="52">
        <f aca="true" t="shared" si="4" ref="D19:I19">D8+D17</f>
        <v>0</v>
      </c>
      <c r="E19" s="52">
        <f>E8+E17</f>
        <v>304701315.98</v>
      </c>
      <c r="F19" s="52">
        <f t="shared" si="4"/>
        <v>0</v>
      </c>
      <c r="G19" s="52">
        <f>G8+G17</f>
        <v>7509031678.049999</v>
      </c>
      <c r="H19" s="52">
        <f t="shared" si="4"/>
        <v>129482898.3</v>
      </c>
      <c r="I19" s="52">
        <f t="shared" si="4"/>
        <v>0</v>
      </c>
    </row>
    <row r="20" spans="2:9" ht="12.75">
      <c r="B20" s="51"/>
      <c r="C20" s="52"/>
      <c r="D20" s="52"/>
      <c r="E20" s="52"/>
      <c r="F20" s="52"/>
      <c r="G20" s="52"/>
      <c r="H20" s="52"/>
      <c r="I20" s="52"/>
    </row>
    <row r="21" spans="2:9" ht="12.75" customHeight="1">
      <c r="B21" s="51" t="s">
        <v>154</v>
      </c>
      <c r="C21" s="52">
        <v>1136345.28</v>
      </c>
      <c r="D21" s="52">
        <f aca="true" t="shared" si="5" ref="D21:I21">SUM(D22:D24)</f>
        <v>0</v>
      </c>
      <c r="E21" s="52">
        <f t="shared" si="5"/>
        <v>267067.21</v>
      </c>
      <c r="F21" s="52">
        <f t="shared" si="5"/>
        <v>0</v>
      </c>
      <c r="G21" s="52">
        <f t="shared" si="5"/>
        <v>869278.0700000001</v>
      </c>
      <c r="H21" s="52">
        <f t="shared" si="5"/>
        <v>0</v>
      </c>
      <c r="I21" s="52">
        <f t="shared" si="5"/>
        <v>0</v>
      </c>
    </row>
    <row r="22" spans="2:9" ht="12.75" customHeight="1">
      <c r="B22" s="58" t="s">
        <v>155</v>
      </c>
      <c r="C22" s="54">
        <v>41212.24000000002</v>
      </c>
      <c r="D22" s="54">
        <v>0</v>
      </c>
      <c r="E22" s="54">
        <v>41212.24</v>
      </c>
      <c r="F22" s="54">
        <v>0</v>
      </c>
      <c r="G22" s="54">
        <f>C22+D22-E22+F22</f>
        <v>2.1827872842550278E-11</v>
      </c>
      <c r="H22" s="54">
        <v>0</v>
      </c>
      <c r="I22" s="54">
        <v>0</v>
      </c>
    </row>
    <row r="23" spans="2:9" ht="12.75" customHeight="1">
      <c r="B23" s="58" t="s">
        <v>156</v>
      </c>
      <c r="C23" s="54">
        <v>51999.27000000002</v>
      </c>
      <c r="D23" s="54">
        <v>0</v>
      </c>
      <c r="E23" s="54">
        <v>51999.27</v>
      </c>
      <c r="F23" s="54">
        <v>0</v>
      </c>
      <c r="G23" s="54">
        <f>C23+D23-E23+F23</f>
        <v>2.1827872842550278E-11</v>
      </c>
      <c r="H23" s="54">
        <v>0</v>
      </c>
      <c r="I23" s="54">
        <v>0</v>
      </c>
    </row>
    <row r="24" spans="2:9" ht="12.75" customHeight="1">
      <c r="B24" s="58" t="s">
        <v>157</v>
      </c>
      <c r="C24" s="54">
        <v>1043133.77</v>
      </c>
      <c r="D24" s="54">
        <v>0</v>
      </c>
      <c r="E24" s="54">
        <v>173855.7</v>
      </c>
      <c r="F24" s="54">
        <v>0</v>
      </c>
      <c r="G24" s="54">
        <f>C24+D24-E24+F24</f>
        <v>869278.0700000001</v>
      </c>
      <c r="H24" s="54">
        <v>0</v>
      </c>
      <c r="I24" s="54">
        <v>0</v>
      </c>
    </row>
    <row r="25" spans="2:9" ht="12.75">
      <c r="B25" s="60"/>
      <c r="C25" s="61"/>
      <c r="D25" s="61"/>
      <c r="E25" s="61"/>
      <c r="F25" s="61"/>
      <c r="G25" s="61"/>
      <c r="H25" s="61"/>
      <c r="I25" s="61"/>
    </row>
    <row r="26" spans="2:9" ht="25.5">
      <c r="B26" s="59" t="s">
        <v>158</v>
      </c>
      <c r="C26" s="52">
        <f aca="true" t="shared" si="6" ref="C26:I26">SUM(C27:C29)</f>
        <v>0</v>
      </c>
      <c r="D26" s="52">
        <f t="shared" si="6"/>
        <v>0</v>
      </c>
      <c r="E26" s="52">
        <f t="shared" si="6"/>
        <v>0</v>
      </c>
      <c r="F26" s="52">
        <f t="shared" si="6"/>
        <v>0</v>
      </c>
      <c r="G26" s="52">
        <f t="shared" si="6"/>
        <v>0</v>
      </c>
      <c r="H26" s="52">
        <f t="shared" si="6"/>
        <v>0</v>
      </c>
      <c r="I26" s="52">
        <f t="shared" si="6"/>
        <v>0</v>
      </c>
    </row>
    <row r="27" spans="2:9" ht="12.75" customHeight="1">
      <c r="B27" s="58" t="s">
        <v>159</v>
      </c>
      <c r="C27" s="54">
        <v>0</v>
      </c>
      <c r="D27" s="54">
        <v>0</v>
      </c>
      <c r="E27" s="54">
        <v>0</v>
      </c>
      <c r="F27" s="54">
        <v>0</v>
      </c>
      <c r="G27" s="54">
        <f>C27+D27-E27+F27</f>
        <v>0</v>
      </c>
      <c r="H27" s="54">
        <v>0</v>
      </c>
      <c r="I27" s="54">
        <v>0</v>
      </c>
    </row>
    <row r="28" spans="2:9" ht="12.75" customHeight="1">
      <c r="B28" s="58" t="s">
        <v>160</v>
      </c>
      <c r="C28" s="54">
        <v>0</v>
      </c>
      <c r="D28" s="54">
        <v>0</v>
      </c>
      <c r="E28" s="54">
        <v>0</v>
      </c>
      <c r="F28" s="54">
        <v>0</v>
      </c>
      <c r="G28" s="54">
        <f>C28+D28-E28+F28</f>
        <v>0</v>
      </c>
      <c r="H28" s="54">
        <v>0</v>
      </c>
      <c r="I28" s="54">
        <v>0</v>
      </c>
    </row>
    <row r="29" spans="2:9" ht="12.75" customHeight="1">
      <c r="B29" s="58" t="s">
        <v>161</v>
      </c>
      <c r="C29" s="54">
        <v>0</v>
      </c>
      <c r="D29" s="54">
        <v>0</v>
      </c>
      <c r="E29" s="54">
        <v>0</v>
      </c>
      <c r="F29" s="54">
        <v>0</v>
      </c>
      <c r="G29" s="54">
        <f>C29+D29-E29+F29</f>
        <v>0</v>
      </c>
      <c r="H29" s="54">
        <v>0</v>
      </c>
      <c r="I29" s="54">
        <v>0</v>
      </c>
    </row>
    <row r="30" spans="2:9" ht="13.5" thickBot="1">
      <c r="B30" s="62"/>
      <c r="C30" s="63"/>
      <c r="D30" s="63"/>
      <c r="E30" s="63"/>
      <c r="F30" s="63"/>
      <c r="G30" s="63"/>
      <c r="H30" s="63"/>
      <c r="I30" s="63"/>
    </row>
    <row r="31" spans="2:9" ht="18.75" customHeight="1">
      <c r="B31" s="64" t="s">
        <v>162</v>
      </c>
      <c r="C31" s="64"/>
      <c r="D31" s="64"/>
      <c r="E31" s="64"/>
      <c r="F31" s="64"/>
      <c r="G31" s="64"/>
      <c r="H31" s="64"/>
      <c r="I31" s="64"/>
    </row>
    <row r="32" spans="2:9" ht="12.75">
      <c r="B32" s="65" t="s">
        <v>163</v>
      </c>
      <c r="C32" s="66"/>
      <c r="D32" s="67"/>
      <c r="E32" s="67"/>
      <c r="F32" s="67"/>
      <c r="G32" s="67"/>
      <c r="H32" s="67"/>
      <c r="I32" s="67"/>
    </row>
    <row r="33" spans="2:9" ht="13.5" thickBot="1">
      <c r="B33" s="68"/>
      <c r="C33" s="66"/>
      <c r="D33" s="66"/>
      <c r="E33" s="66"/>
      <c r="F33" s="66"/>
      <c r="G33" s="66"/>
      <c r="H33" s="66"/>
      <c r="I33" s="66"/>
    </row>
    <row r="34" spans="2:9" ht="38.25" customHeight="1">
      <c r="B34" s="69" t="s">
        <v>164</v>
      </c>
      <c r="C34" s="69" t="s">
        <v>165</v>
      </c>
      <c r="D34" s="69" t="s">
        <v>166</v>
      </c>
      <c r="E34" s="70" t="s">
        <v>167</v>
      </c>
      <c r="F34" s="69" t="s">
        <v>168</v>
      </c>
      <c r="G34" s="70" t="s">
        <v>169</v>
      </c>
      <c r="H34" s="66"/>
      <c r="I34" s="66"/>
    </row>
    <row r="35" spans="2:9" ht="15.75" customHeight="1" thickBot="1">
      <c r="B35" s="71"/>
      <c r="C35" s="71"/>
      <c r="D35" s="71"/>
      <c r="E35" s="72" t="s">
        <v>170</v>
      </c>
      <c r="F35" s="71"/>
      <c r="G35" s="72" t="s">
        <v>171</v>
      </c>
      <c r="H35" s="66"/>
      <c r="I35" s="66"/>
    </row>
    <row r="36" spans="2:9" ht="12.75">
      <c r="B36" s="73" t="s">
        <v>172</v>
      </c>
      <c r="C36" s="52">
        <f>SUM(C37:C39)</f>
        <v>950000000</v>
      </c>
      <c r="D36" s="52"/>
      <c r="E36" s="52"/>
      <c r="F36" s="52">
        <f>SUM(F37:F39)</f>
        <v>0</v>
      </c>
      <c r="G36" s="52"/>
      <c r="H36" s="66"/>
      <c r="I36" s="66"/>
    </row>
    <row r="37" spans="2:9" ht="12.75">
      <c r="B37" s="58" t="s">
        <v>173</v>
      </c>
      <c r="C37" s="54">
        <v>450000000</v>
      </c>
      <c r="D37" s="74" t="s">
        <v>174</v>
      </c>
      <c r="E37" s="75" t="s">
        <v>175</v>
      </c>
      <c r="F37" s="54">
        <v>0</v>
      </c>
      <c r="G37" s="54">
        <v>0</v>
      </c>
      <c r="H37" s="66"/>
      <c r="I37" s="66"/>
    </row>
    <row r="38" spans="2:9" ht="12.75">
      <c r="B38" s="58" t="s">
        <v>176</v>
      </c>
      <c r="C38" s="54">
        <v>300000000</v>
      </c>
      <c r="D38" s="74" t="s">
        <v>174</v>
      </c>
      <c r="E38" s="75" t="s">
        <v>177</v>
      </c>
      <c r="F38" s="54">
        <v>0</v>
      </c>
      <c r="G38" s="54">
        <v>0</v>
      </c>
      <c r="H38" s="66"/>
      <c r="I38" s="66"/>
    </row>
    <row r="39" spans="2:9" ht="13.5" thickBot="1">
      <c r="B39" s="76" t="s">
        <v>178</v>
      </c>
      <c r="C39" s="77">
        <v>200000000</v>
      </c>
      <c r="D39" s="78" t="s">
        <v>174</v>
      </c>
      <c r="E39" s="79" t="s">
        <v>179</v>
      </c>
      <c r="F39" s="77">
        <v>0</v>
      </c>
      <c r="G39" s="77">
        <v>0</v>
      </c>
      <c r="H39" s="66"/>
      <c r="I39" s="66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57" r:id="rId1"/>
  <ignoredErrors>
    <ignoredError sqref="C9" formulaRange="1"/>
    <ignoredError sqref="G13" formula="1"/>
    <ignoredError sqref="D37:D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43" t="s">
        <v>120</v>
      </c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2:12" ht="15.75" thickBot="1">
      <c r="B3" s="46" t="s">
        <v>180</v>
      </c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2:12" ht="15.75" thickBot="1">
      <c r="B4" s="46" t="s">
        <v>126</v>
      </c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2:12" ht="15.75" thickBot="1">
      <c r="B5" s="46" t="s">
        <v>1</v>
      </c>
      <c r="C5" s="47"/>
      <c r="D5" s="47"/>
      <c r="E5" s="47"/>
      <c r="F5" s="47"/>
      <c r="G5" s="47"/>
      <c r="H5" s="47"/>
      <c r="I5" s="47"/>
      <c r="J5" s="47"/>
      <c r="K5" s="47"/>
      <c r="L5" s="48"/>
    </row>
    <row r="6" spans="2:12" ht="102">
      <c r="B6" s="80" t="s">
        <v>181</v>
      </c>
      <c r="C6" s="81" t="s">
        <v>182</v>
      </c>
      <c r="D6" s="81" t="s">
        <v>183</v>
      </c>
      <c r="E6" s="81" t="s">
        <v>184</v>
      </c>
      <c r="F6" s="81" t="s">
        <v>185</v>
      </c>
      <c r="G6" s="81" t="s">
        <v>186</v>
      </c>
      <c r="H6" s="81" t="s">
        <v>187</v>
      </c>
      <c r="I6" s="81" t="s">
        <v>188</v>
      </c>
      <c r="J6" s="81" t="s">
        <v>189</v>
      </c>
      <c r="K6" s="81" t="s">
        <v>190</v>
      </c>
      <c r="L6" s="81" t="s">
        <v>191</v>
      </c>
    </row>
    <row r="7" spans="2:12" ht="15.75" thickBot="1">
      <c r="B7" s="50" t="s">
        <v>135</v>
      </c>
      <c r="C7" s="50" t="s">
        <v>136</v>
      </c>
      <c r="D7" s="50" t="s">
        <v>137</v>
      </c>
      <c r="E7" s="50" t="s">
        <v>138</v>
      </c>
      <c r="F7" s="50" t="s">
        <v>139</v>
      </c>
      <c r="G7" s="50" t="s">
        <v>192</v>
      </c>
      <c r="H7" s="50" t="s">
        <v>141</v>
      </c>
      <c r="I7" s="50" t="s">
        <v>142</v>
      </c>
      <c r="J7" s="50" t="s">
        <v>193</v>
      </c>
      <c r="K7" s="50" t="s">
        <v>194</v>
      </c>
      <c r="L7" s="50" t="s">
        <v>195</v>
      </c>
    </row>
    <row r="8" spans="2:12" ht="15">
      <c r="B8" s="82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2:12" ht="25.5">
      <c r="B9" s="84" t="s">
        <v>196</v>
      </c>
      <c r="C9" s="85"/>
      <c r="D9" s="85"/>
      <c r="E9" s="85"/>
      <c r="F9" s="85">
        <f aca="true" t="shared" si="0" ref="F9:L9">SUM(F10:F13)</f>
        <v>0</v>
      </c>
      <c r="G9" s="85"/>
      <c r="H9" s="85">
        <f t="shared" si="0"/>
        <v>0</v>
      </c>
      <c r="I9" s="85">
        <f t="shared" si="0"/>
        <v>0</v>
      </c>
      <c r="J9" s="85">
        <f t="shared" si="0"/>
        <v>0</v>
      </c>
      <c r="K9" s="85">
        <f t="shared" si="0"/>
        <v>0</v>
      </c>
      <c r="L9" s="85">
        <f t="shared" si="0"/>
        <v>0</v>
      </c>
    </row>
    <row r="10" spans="2:12" ht="15">
      <c r="B10" s="86" t="s">
        <v>197</v>
      </c>
      <c r="C10" s="87"/>
      <c r="D10" s="87"/>
      <c r="E10" s="87"/>
      <c r="F10" s="87">
        <v>0</v>
      </c>
      <c r="G10" s="87"/>
      <c r="H10" s="87">
        <v>0</v>
      </c>
      <c r="I10" s="87">
        <v>0</v>
      </c>
      <c r="J10" s="87">
        <v>0</v>
      </c>
      <c r="K10" s="87">
        <v>0</v>
      </c>
      <c r="L10" s="87">
        <f>F10-K10</f>
        <v>0</v>
      </c>
    </row>
    <row r="11" spans="2:12" ht="15">
      <c r="B11" s="86" t="s">
        <v>198</v>
      </c>
      <c r="C11" s="87"/>
      <c r="D11" s="87"/>
      <c r="E11" s="87"/>
      <c r="F11" s="87">
        <v>0</v>
      </c>
      <c r="G11" s="87"/>
      <c r="H11" s="87">
        <v>0</v>
      </c>
      <c r="I11" s="87">
        <v>0</v>
      </c>
      <c r="J11" s="87">
        <v>0</v>
      </c>
      <c r="K11" s="87">
        <v>0</v>
      </c>
      <c r="L11" s="87">
        <f aca="true" t="shared" si="1" ref="L11:L19">F11-K11</f>
        <v>0</v>
      </c>
    </row>
    <row r="12" spans="2:12" ht="15">
      <c r="B12" s="86" t="s">
        <v>199</v>
      </c>
      <c r="C12" s="87"/>
      <c r="D12" s="87"/>
      <c r="E12" s="87"/>
      <c r="F12" s="87">
        <v>0</v>
      </c>
      <c r="G12" s="87"/>
      <c r="H12" s="87">
        <v>0</v>
      </c>
      <c r="I12" s="87">
        <v>0</v>
      </c>
      <c r="J12" s="87">
        <v>0</v>
      </c>
      <c r="K12" s="87">
        <v>0</v>
      </c>
      <c r="L12" s="87">
        <f t="shared" si="1"/>
        <v>0</v>
      </c>
    </row>
    <row r="13" spans="2:12" ht="15">
      <c r="B13" s="86" t="s">
        <v>200</v>
      </c>
      <c r="C13" s="87"/>
      <c r="D13" s="87"/>
      <c r="E13" s="87"/>
      <c r="F13" s="87">
        <v>0</v>
      </c>
      <c r="G13" s="87"/>
      <c r="H13" s="87">
        <v>0</v>
      </c>
      <c r="I13" s="87">
        <v>0</v>
      </c>
      <c r="J13" s="87">
        <v>0</v>
      </c>
      <c r="K13" s="87">
        <v>0</v>
      </c>
      <c r="L13" s="87">
        <f t="shared" si="1"/>
        <v>0</v>
      </c>
    </row>
    <row r="14" spans="2:12" ht="15"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2:12" ht="15">
      <c r="B15" s="84" t="s">
        <v>201</v>
      </c>
      <c r="C15" s="85"/>
      <c r="D15" s="85"/>
      <c r="E15" s="85"/>
      <c r="F15" s="85">
        <f aca="true" t="shared" si="2" ref="F15:L15">SUM(F16:F19)</f>
        <v>0</v>
      </c>
      <c r="G15" s="85"/>
      <c r="H15" s="85">
        <f t="shared" si="2"/>
        <v>0</v>
      </c>
      <c r="I15" s="85">
        <f t="shared" si="2"/>
        <v>0</v>
      </c>
      <c r="J15" s="85">
        <f t="shared" si="2"/>
        <v>0</v>
      </c>
      <c r="K15" s="85">
        <f t="shared" si="2"/>
        <v>0</v>
      </c>
      <c r="L15" s="85">
        <f t="shared" si="2"/>
        <v>0</v>
      </c>
    </row>
    <row r="16" spans="2:12" ht="15">
      <c r="B16" s="86" t="s">
        <v>202</v>
      </c>
      <c r="C16" s="87"/>
      <c r="D16" s="87"/>
      <c r="E16" s="87"/>
      <c r="F16" s="87">
        <v>0</v>
      </c>
      <c r="G16" s="87"/>
      <c r="H16" s="87">
        <v>0</v>
      </c>
      <c r="I16" s="87">
        <v>0</v>
      </c>
      <c r="J16" s="87">
        <v>0</v>
      </c>
      <c r="K16" s="87">
        <v>0</v>
      </c>
      <c r="L16" s="87">
        <f t="shared" si="1"/>
        <v>0</v>
      </c>
    </row>
    <row r="17" spans="2:12" ht="15">
      <c r="B17" s="86" t="s">
        <v>203</v>
      </c>
      <c r="C17" s="87"/>
      <c r="D17" s="87"/>
      <c r="E17" s="87"/>
      <c r="F17" s="87">
        <v>0</v>
      </c>
      <c r="G17" s="87"/>
      <c r="H17" s="87">
        <v>0</v>
      </c>
      <c r="I17" s="87">
        <v>0</v>
      </c>
      <c r="J17" s="87">
        <v>0</v>
      </c>
      <c r="K17" s="87">
        <v>0</v>
      </c>
      <c r="L17" s="87">
        <f t="shared" si="1"/>
        <v>0</v>
      </c>
    </row>
    <row r="18" spans="2:12" ht="15">
      <c r="B18" s="86" t="s">
        <v>204</v>
      </c>
      <c r="C18" s="87"/>
      <c r="D18" s="87"/>
      <c r="E18" s="87"/>
      <c r="F18" s="87">
        <v>0</v>
      </c>
      <c r="G18" s="87"/>
      <c r="H18" s="87">
        <v>0</v>
      </c>
      <c r="I18" s="87">
        <v>0</v>
      </c>
      <c r="J18" s="87">
        <v>0</v>
      </c>
      <c r="K18" s="87">
        <v>0</v>
      </c>
      <c r="L18" s="87">
        <f t="shared" si="1"/>
        <v>0</v>
      </c>
    </row>
    <row r="19" spans="2:12" ht="15">
      <c r="B19" s="86" t="s">
        <v>205</v>
      </c>
      <c r="C19" s="87"/>
      <c r="D19" s="87"/>
      <c r="E19" s="87"/>
      <c r="F19" s="87">
        <v>0</v>
      </c>
      <c r="G19" s="87"/>
      <c r="H19" s="87">
        <v>0</v>
      </c>
      <c r="I19" s="87">
        <v>0</v>
      </c>
      <c r="J19" s="87">
        <v>0</v>
      </c>
      <c r="K19" s="87">
        <v>0</v>
      </c>
      <c r="L19" s="87">
        <f t="shared" si="1"/>
        <v>0</v>
      </c>
    </row>
    <row r="20" spans="2:12" ht="15">
      <c r="B20" s="88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2:12" ht="38.25">
      <c r="B21" s="84" t="s">
        <v>206</v>
      </c>
      <c r="C21" s="85"/>
      <c r="D21" s="85"/>
      <c r="E21" s="85"/>
      <c r="F21" s="85">
        <f aca="true" t="shared" si="3" ref="F21:L21">F9+F15</f>
        <v>0</v>
      </c>
      <c r="G21" s="85"/>
      <c r="H21" s="85">
        <f t="shared" si="3"/>
        <v>0</v>
      </c>
      <c r="I21" s="85">
        <f t="shared" si="3"/>
        <v>0</v>
      </c>
      <c r="J21" s="85">
        <f t="shared" si="3"/>
        <v>0</v>
      </c>
      <c r="K21" s="85">
        <f t="shared" si="3"/>
        <v>0</v>
      </c>
      <c r="L21" s="85">
        <f t="shared" si="3"/>
        <v>0</v>
      </c>
    </row>
    <row r="22" spans="2:12" ht="15.75" thickBot="1"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3:7" s="1" customFormat="1" ht="12.75">
      <c r="C23" s="2"/>
      <c r="D23" s="2"/>
      <c r="F23" s="2"/>
      <c r="G23" s="2"/>
    </row>
    <row r="24" spans="3:7" s="1" customFormat="1" ht="12.75">
      <c r="C24" s="2"/>
      <c r="D24" s="2"/>
      <c r="F24" s="2"/>
      <c r="G24" s="2"/>
    </row>
    <row r="25" spans="3:7" s="1" customFormat="1" ht="12.75">
      <c r="C25" s="2"/>
      <c r="D25" s="2"/>
      <c r="F25" s="2"/>
      <c r="G25" s="2"/>
    </row>
    <row r="26" spans="3:7" s="1" customFormat="1" ht="12.75">
      <c r="C26" s="2"/>
      <c r="D26" s="2"/>
      <c r="F26" s="2"/>
      <c r="G26" s="2"/>
    </row>
    <row r="27" spans="3:7" s="1" customFormat="1" ht="12.75">
      <c r="C27" s="2"/>
      <c r="D27" s="2"/>
      <c r="F27" s="2"/>
      <c r="G27" s="2"/>
    </row>
    <row r="28" spans="3:7" s="1" customFormat="1" ht="12.75">
      <c r="C28" s="2"/>
      <c r="D28" s="2"/>
      <c r="F28" s="2"/>
      <c r="G28" s="2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8515625" style="1" customWidth="1"/>
    <col min="2" max="2" width="72.7109375" style="1" customWidth="1"/>
    <col min="3" max="3" width="17.7109375" style="1" customWidth="1"/>
    <col min="4" max="4" width="18.00390625" style="1" customWidth="1"/>
    <col min="5" max="5" width="20.8515625" style="1" customWidth="1"/>
    <col min="6" max="6" width="11.421875" style="1" customWidth="1"/>
    <col min="7" max="7" width="14.421875" style="1" bestFit="1" customWidth="1"/>
    <col min="8" max="16384" width="11.421875" style="1" customWidth="1"/>
  </cols>
  <sheetData>
    <row r="1" ht="13.5" thickBot="1"/>
    <row r="2" spans="2:5" ht="12.75">
      <c r="B2" s="33" t="s">
        <v>120</v>
      </c>
      <c r="C2" s="34"/>
      <c r="D2" s="34"/>
      <c r="E2" s="35"/>
    </row>
    <row r="3" spans="2:5" ht="12.75">
      <c r="B3" s="92" t="s">
        <v>207</v>
      </c>
      <c r="C3" s="93"/>
      <c r="D3" s="93"/>
      <c r="E3" s="94"/>
    </row>
    <row r="4" spans="2:5" ht="12.75">
      <c r="B4" s="92" t="s">
        <v>126</v>
      </c>
      <c r="C4" s="93"/>
      <c r="D4" s="93"/>
      <c r="E4" s="94"/>
    </row>
    <row r="5" spans="2:5" ht="13.5" thickBot="1">
      <c r="B5" s="95" t="s">
        <v>1</v>
      </c>
      <c r="C5" s="96"/>
      <c r="D5" s="96"/>
      <c r="E5" s="97"/>
    </row>
    <row r="6" spans="2:5" ht="13.5" thickBot="1">
      <c r="B6" s="98"/>
      <c r="C6" s="98"/>
      <c r="D6" s="98"/>
      <c r="E6" s="98"/>
    </row>
    <row r="7" spans="2:5" ht="12.75">
      <c r="B7" s="99" t="s">
        <v>2</v>
      </c>
      <c r="C7" s="31" t="s">
        <v>208</v>
      </c>
      <c r="D7" s="100" t="s">
        <v>209</v>
      </c>
      <c r="E7" s="31" t="s">
        <v>210</v>
      </c>
    </row>
    <row r="8" spans="2:5" ht="13.5" thickBot="1">
      <c r="B8" s="101"/>
      <c r="C8" s="32" t="s">
        <v>211</v>
      </c>
      <c r="D8" s="102"/>
      <c r="E8" s="32" t="s">
        <v>212</v>
      </c>
    </row>
    <row r="9" spans="2:5" ht="12.75">
      <c r="B9" s="103" t="s">
        <v>213</v>
      </c>
      <c r="C9" s="104">
        <f>SUM(C10:C12)</f>
        <v>20951778292</v>
      </c>
      <c r="D9" s="104">
        <f>SUM(D10:D12)</f>
        <v>5765935788.4800005</v>
      </c>
      <c r="E9" s="104">
        <f>SUM(E10:E12)</f>
        <v>5765856190.460001</v>
      </c>
    </row>
    <row r="10" spans="2:5" ht="12.75">
      <c r="B10" s="105" t="s">
        <v>214</v>
      </c>
      <c r="C10" s="106">
        <v>9261144941</v>
      </c>
      <c r="D10" s="106">
        <v>2359832062.01</v>
      </c>
      <c r="E10" s="106">
        <v>2359752463.9900002</v>
      </c>
    </row>
    <row r="11" spans="2:5" ht="12.75">
      <c r="B11" s="105" t="s">
        <v>215</v>
      </c>
      <c r="C11" s="106">
        <v>11774804337</v>
      </c>
      <c r="D11" s="106">
        <v>3426426744.9700003</v>
      </c>
      <c r="E11" s="106">
        <v>3426426744.9700003</v>
      </c>
    </row>
    <row r="12" spans="2:5" ht="12.75">
      <c r="B12" s="105" t="s">
        <v>216</v>
      </c>
      <c r="C12" s="106">
        <f>C48</f>
        <v>-84170986</v>
      </c>
      <c r="D12" s="106">
        <f>D48</f>
        <v>-20323018.5</v>
      </c>
      <c r="E12" s="106">
        <f>E48</f>
        <v>-20323018.5</v>
      </c>
    </row>
    <row r="13" spans="2:7" ht="12.75">
      <c r="B13" s="103"/>
      <c r="C13" s="106"/>
      <c r="D13" s="106"/>
      <c r="E13" s="106"/>
      <c r="G13" s="107"/>
    </row>
    <row r="14" spans="2:7" ht="15">
      <c r="B14" s="103" t="s">
        <v>217</v>
      </c>
      <c r="C14" s="108">
        <f>SUM(C15:C16)</f>
        <v>20951778292</v>
      </c>
      <c r="D14" s="108">
        <f>SUM(D15:D16)</f>
        <v>5235441596.530001</v>
      </c>
      <c r="E14" s="108">
        <f>SUM(E15:E16)</f>
        <v>5166410138.7</v>
      </c>
      <c r="G14" s="107"/>
    </row>
    <row r="15" spans="2:7" ht="12.75">
      <c r="B15" s="105" t="s">
        <v>218</v>
      </c>
      <c r="C15" s="109">
        <v>9261144941</v>
      </c>
      <c r="D15" s="109">
        <v>2157502079.8400006</v>
      </c>
      <c r="E15" s="109">
        <v>2088603424.8100002</v>
      </c>
      <c r="G15" s="107"/>
    </row>
    <row r="16" spans="2:7" ht="12.75">
      <c r="B16" s="105" t="s">
        <v>219</v>
      </c>
      <c r="C16" s="106">
        <v>11690633351</v>
      </c>
      <c r="D16" s="106">
        <v>3077939516.6899996</v>
      </c>
      <c r="E16" s="106">
        <v>3077806713.89</v>
      </c>
      <c r="G16" s="107"/>
    </row>
    <row r="17" spans="2:7" ht="12.75">
      <c r="B17" s="110"/>
      <c r="C17" s="106"/>
      <c r="D17" s="104"/>
      <c r="E17" s="104"/>
      <c r="G17" s="107"/>
    </row>
    <row r="18" spans="2:5" ht="12.75">
      <c r="B18" s="103" t="s">
        <v>220</v>
      </c>
      <c r="C18" s="111"/>
      <c r="D18" s="104">
        <f>SUM(D19:D20)</f>
        <v>111794617.71</v>
      </c>
      <c r="E18" s="104">
        <f>SUM(E19:E20)</f>
        <v>111794617.71</v>
      </c>
    </row>
    <row r="19" spans="2:7" ht="12.75">
      <c r="B19" s="105" t="s">
        <v>221</v>
      </c>
      <c r="C19" s="111"/>
      <c r="D19" s="106">
        <v>370642.61</v>
      </c>
      <c r="E19" s="106">
        <v>370642.61</v>
      </c>
      <c r="G19" s="107"/>
    </row>
    <row r="20" spans="2:5" ht="12.75">
      <c r="B20" s="105" t="s">
        <v>222</v>
      </c>
      <c r="C20" s="111"/>
      <c r="D20" s="106">
        <v>111423975.1</v>
      </c>
      <c r="E20" s="106">
        <v>111423975.1</v>
      </c>
    </row>
    <row r="21" spans="2:5" ht="12.75">
      <c r="B21" s="110"/>
      <c r="C21" s="106"/>
      <c r="D21" s="106"/>
      <c r="E21" s="106"/>
    </row>
    <row r="22" spans="2:5" ht="12.75">
      <c r="B22" s="103" t="s">
        <v>223</v>
      </c>
      <c r="C22" s="108">
        <f>C9-C14+C18</f>
        <v>0</v>
      </c>
      <c r="D22" s="112">
        <f>D9-D14+D18</f>
        <v>642288809.6599998</v>
      </c>
      <c r="E22" s="112">
        <f>E9-E14+E18</f>
        <v>711240669.4700012</v>
      </c>
    </row>
    <row r="23" spans="2:5" ht="12.75">
      <c r="B23" s="103"/>
      <c r="C23" s="106"/>
      <c r="D23" s="113"/>
      <c r="E23" s="113"/>
    </row>
    <row r="24" spans="2:5" ht="12.75">
      <c r="B24" s="103" t="s">
        <v>224</v>
      </c>
      <c r="C24" s="108">
        <f>C22-C12</f>
        <v>84170986</v>
      </c>
      <c r="D24" s="112">
        <f>D22-D12</f>
        <v>662611828.1599998</v>
      </c>
      <c r="E24" s="112">
        <f>E22-E12</f>
        <v>731563687.9700012</v>
      </c>
    </row>
    <row r="25" spans="2:5" ht="12.75">
      <c r="B25" s="103"/>
      <c r="C25" s="106"/>
      <c r="D25" s="113"/>
      <c r="E25" s="113"/>
    </row>
    <row r="26" spans="2:5" ht="27.75" customHeight="1">
      <c r="B26" s="103" t="s">
        <v>225</v>
      </c>
      <c r="C26" s="108">
        <f>C24-C18</f>
        <v>84170986</v>
      </c>
      <c r="D26" s="108">
        <f>D24-D18</f>
        <v>550817210.4499998</v>
      </c>
      <c r="E26" s="108">
        <f>E24-E18</f>
        <v>619769070.2600012</v>
      </c>
    </row>
    <row r="27" spans="2:5" ht="13.5" thickBot="1">
      <c r="B27" s="114"/>
      <c r="C27" s="115"/>
      <c r="D27" s="115"/>
      <c r="E27" s="115"/>
    </row>
    <row r="28" spans="2:5" ht="35.25" customHeight="1" thickBot="1">
      <c r="B28" s="116"/>
      <c r="C28" s="116"/>
      <c r="D28" s="116"/>
      <c r="E28" s="116"/>
    </row>
    <row r="29" spans="2:5" ht="13.5" thickBot="1">
      <c r="B29" s="117" t="s">
        <v>226</v>
      </c>
      <c r="C29" s="118" t="s">
        <v>227</v>
      </c>
      <c r="D29" s="118" t="s">
        <v>209</v>
      </c>
      <c r="E29" s="118" t="s">
        <v>228</v>
      </c>
    </row>
    <row r="30" spans="2:5" ht="12.75">
      <c r="B30" s="119"/>
      <c r="C30" s="120"/>
      <c r="D30" s="120"/>
      <c r="E30" s="120"/>
    </row>
    <row r="31" spans="2:5" ht="12.75">
      <c r="B31" s="103" t="s">
        <v>229</v>
      </c>
      <c r="C31" s="104">
        <f>SUM(C32:C33)</f>
        <v>491210659</v>
      </c>
      <c r="D31" s="104">
        <f>SUM(D32:D33)</f>
        <v>112471196.74</v>
      </c>
      <c r="E31" s="104">
        <f>SUM(E32:E33)</f>
        <v>112471196.74</v>
      </c>
    </row>
    <row r="32" spans="2:5" ht="12.75">
      <c r="B32" s="105" t="s">
        <v>230</v>
      </c>
      <c r="C32" s="106">
        <v>415204128</v>
      </c>
      <c r="D32" s="106">
        <v>89276141.36999999</v>
      </c>
      <c r="E32" s="106">
        <v>89276141.36999999</v>
      </c>
    </row>
    <row r="33" spans="2:5" ht="12.75">
      <c r="B33" s="105" t="s">
        <v>231</v>
      </c>
      <c r="C33" s="106">
        <v>76006531</v>
      </c>
      <c r="D33" s="106">
        <v>23195055.37</v>
      </c>
      <c r="E33" s="106">
        <v>23195055.37</v>
      </c>
    </row>
    <row r="34" spans="2:5" ht="12.75">
      <c r="B34" s="103"/>
      <c r="C34" s="106"/>
      <c r="D34" s="106"/>
      <c r="E34" s="106"/>
    </row>
    <row r="35" spans="2:5" ht="12.75">
      <c r="B35" s="103" t="s">
        <v>232</v>
      </c>
      <c r="C35" s="108">
        <f>C26+C31</f>
        <v>575381645</v>
      </c>
      <c r="D35" s="108">
        <f>D26+D31</f>
        <v>663288407.1899998</v>
      </c>
      <c r="E35" s="108">
        <f>E26+E31</f>
        <v>732240267.0000012</v>
      </c>
    </row>
    <row r="36" spans="2:5" ht="13.5" thickBot="1">
      <c r="B36" s="121"/>
      <c r="C36" s="122"/>
      <c r="D36" s="122"/>
      <c r="E36" s="122"/>
    </row>
    <row r="37" spans="2:5" ht="35.25" customHeight="1" thickBot="1">
      <c r="B37" s="123"/>
      <c r="C37" s="123"/>
      <c r="D37" s="123"/>
      <c r="E37" s="123"/>
    </row>
    <row r="38" spans="2:5" ht="12.75">
      <c r="B38" s="124" t="s">
        <v>226</v>
      </c>
      <c r="C38" s="125" t="s">
        <v>233</v>
      </c>
      <c r="D38" s="126" t="s">
        <v>209</v>
      </c>
      <c r="E38" s="127" t="s">
        <v>210</v>
      </c>
    </row>
    <row r="39" spans="2:5" ht="13.5" thickBot="1">
      <c r="B39" s="128"/>
      <c r="C39" s="129"/>
      <c r="D39" s="130"/>
      <c r="E39" s="131" t="s">
        <v>228</v>
      </c>
    </row>
    <row r="40" spans="2:5" ht="12.75">
      <c r="B40" s="132"/>
      <c r="C40" s="133"/>
      <c r="D40" s="133"/>
      <c r="E40" s="133"/>
    </row>
    <row r="41" spans="2:5" ht="12.75">
      <c r="B41" s="134" t="s">
        <v>234</v>
      </c>
      <c r="C41" s="104">
        <f>SUM(C42:C43)</f>
        <v>0</v>
      </c>
      <c r="D41" s="104">
        <f>SUM(D42:D43)</f>
        <v>0</v>
      </c>
      <c r="E41" s="104">
        <f>SUM(E42:E43)</f>
        <v>0</v>
      </c>
    </row>
    <row r="42" spans="2:5" ht="12.75">
      <c r="B42" s="135" t="s">
        <v>235</v>
      </c>
      <c r="C42" s="106">
        <v>0</v>
      </c>
      <c r="D42" s="106">
        <v>0</v>
      </c>
      <c r="E42" s="106">
        <v>0</v>
      </c>
    </row>
    <row r="43" spans="2:5" ht="12.75">
      <c r="B43" s="135" t="s">
        <v>236</v>
      </c>
      <c r="C43" s="106">
        <v>0</v>
      </c>
      <c r="D43" s="106">
        <v>0</v>
      </c>
      <c r="E43" s="106">
        <v>0</v>
      </c>
    </row>
    <row r="44" spans="2:5" ht="12.75">
      <c r="B44" s="134" t="s">
        <v>237</v>
      </c>
      <c r="C44" s="104">
        <f>SUM(C45:C46)</f>
        <v>84170986</v>
      </c>
      <c r="D44" s="104">
        <f>SUM(D45:D46)</f>
        <v>20323018.5</v>
      </c>
      <c r="E44" s="104">
        <f>SUM(E45:E46)</f>
        <v>20323018.5</v>
      </c>
    </row>
    <row r="45" spans="2:5" ht="12.75">
      <c r="B45" s="135" t="s">
        <v>238</v>
      </c>
      <c r="C45" s="106">
        <v>0</v>
      </c>
      <c r="D45" s="106">
        <v>6772832.02</v>
      </c>
      <c r="E45" s="106">
        <v>6772832.02</v>
      </c>
    </row>
    <row r="46" spans="2:5" ht="12.75">
      <c r="B46" s="135" t="s">
        <v>239</v>
      </c>
      <c r="C46" s="106">
        <v>84170986</v>
      </c>
      <c r="D46" s="106">
        <v>13550186.48</v>
      </c>
      <c r="E46" s="106">
        <v>13550186.48</v>
      </c>
    </row>
    <row r="47" spans="2:5" ht="12.75">
      <c r="B47" s="134"/>
      <c r="C47" s="136"/>
      <c r="D47" s="136"/>
      <c r="E47" s="136"/>
    </row>
    <row r="48" spans="2:5" ht="12.75">
      <c r="B48" s="134" t="s">
        <v>240</v>
      </c>
      <c r="C48" s="104">
        <f>C41-C44</f>
        <v>-84170986</v>
      </c>
      <c r="D48" s="104">
        <f>D41-D44</f>
        <v>-20323018.5</v>
      </c>
      <c r="E48" s="104">
        <f>E41-E44</f>
        <v>-20323018.5</v>
      </c>
    </row>
    <row r="49" spans="2:5" ht="13.5" thickBot="1">
      <c r="B49" s="137"/>
      <c r="C49" s="138"/>
      <c r="D49" s="137"/>
      <c r="E49" s="137"/>
    </row>
    <row r="50" spans="2:5" ht="35.25" customHeight="1" thickBot="1">
      <c r="B50" s="123"/>
      <c r="C50" s="123"/>
      <c r="D50" s="123"/>
      <c r="E50" s="123"/>
    </row>
    <row r="51" spans="2:5" ht="12.75">
      <c r="B51" s="124" t="s">
        <v>226</v>
      </c>
      <c r="C51" s="127" t="s">
        <v>208</v>
      </c>
      <c r="D51" s="126" t="s">
        <v>209</v>
      </c>
      <c r="E51" s="127" t="s">
        <v>210</v>
      </c>
    </row>
    <row r="52" spans="2:5" ht="13.5" thickBot="1">
      <c r="B52" s="128"/>
      <c r="C52" s="131" t="s">
        <v>227</v>
      </c>
      <c r="D52" s="130"/>
      <c r="E52" s="131" t="s">
        <v>228</v>
      </c>
    </row>
    <row r="53" spans="2:5" ht="12.75">
      <c r="B53" s="132"/>
      <c r="C53" s="133"/>
      <c r="D53" s="133"/>
      <c r="E53" s="133"/>
    </row>
    <row r="54" spans="2:5" ht="12.75">
      <c r="B54" s="139" t="s">
        <v>241</v>
      </c>
      <c r="C54" s="106">
        <f>C10</f>
        <v>9261144941</v>
      </c>
      <c r="D54" s="106">
        <f>D10</f>
        <v>2359832062.01</v>
      </c>
      <c r="E54" s="106">
        <f>E10</f>
        <v>2359752463.9900002</v>
      </c>
    </row>
    <row r="55" spans="2:5" ht="12.75">
      <c r="B55" s="139"/>
      <c r="C55" s="136"/>
      <c r="D55" s="140"/>
      <c r="E55" s="140"/>
    </row>
    <row r="56" spans="2:5" ht="12.75">
      <c r="B56" s="141" t="s">
        <v>242</v>
      </c>
      <c r="C56" s="106">
        <f>C42-C45</f>
        <v>0</v>
      </c>
      <c r="D56" s="106">
        <f>D42-D45</f>
        <v>-6772832.02</v>
      </c>
      <c r="E56" s="106">
        <f>E42-E45</f>
        <v>-6772832.02</v>
      </c>
    </row>
    <row r="57" spans="2:5" ht="12.75">
      <c r="B57" s="135" t="s">
        <v>235</v>
      </c>
      <c r="C57" s="106">
        <f>C42</f>
        <v>0</v>
      </c>
      <c r="D57" s="106">
        <f>D42</f>
        <v>0</v>
      </c>
      <c r="E57" s="106">
        <f>E42</f>
        <v>0</v>
      </c>
    </row>
    <row r="58" spans="2:5" ht="12.75">
      <c r="B58" s="135" t="s">
        <v>238</v>
      </c>
      <c r="C58" s="106">
        <f>C45</f>
        <v>0</v>
      </c>
      <c r="D58" s="106">
        <f>D45</f>
        <v>6772832.02</v>
      </c>
      <c r="E58" s="106">
        <f>E45</f>
        <v>6772832.02</v>
      </c>
    </row>
    <row r="59" spans="2:5" ht="12.75">
      <c r="B59" s="142"/>
      <c r="C59" s="136"/>
      <c r="D59" s="140"/>
      <c r="E59" s="140"/>
    </row>
    <row r="60" spans="2:5" ht="12.75">
      <c r="B60" s="142" t="s">
        <v>218</v>
      </c>
      <c r="C60" s="143">
        <f>C15</f>
        <v>9261144941</v>
      </c>
      <c r="D60" s="143">
        <f>D15</f>
        <v>2157502079.8400006</v>
      </c>
      <c r="E60" s="143">
        <f>E15</f>
        <v>2088603424.8100002</v>
      </c>
    </row>
    <row r="61" spans="2:5" ht="12.75">
      <c r="B61" s="142"/>
      <c r="C61" s="136"/>
      <c r="D61" s="136"/>
      <c r="E61" s="136"/>
    </row>
    <row r="62" spans="2:5" ht="12.75">
      <c r="B62" s="142" t="s">
        <v>221</v>
      </c>
      <c r="C62" s="144"/>
      <c r="D62" s="106">
        <f>D19</f>
        <v>370642.61</v>
      </c>
      <c r="E62" s="106">
        <f>E19</f>
        <v>370642.61</v>
      </c>
    </row>
    <row r="63" spans="2:5" ht="12.75">
      <c r="B63" s="142"/>
      <c r="C63" s="136"/>
      <c r="D63" s="136"/>
      <c r="E63" s="136"/>
    </row>
    <row r="64" spans="2:5" ht="12.75">
      <c r="B64" s="145" t="s">
        <v>243</v>
      </c>
      <c r="C64" s="146">
        <f>C54+C56-C60+C62</f>
        <v>0</v>
      </c>
      <c r="D64" s="147">
        <f>D54+D56-D60+D62</f>
        <v>195927792.75999963</v>
      </c>
      <c r="E64" s="147">
        <f>E54+E56-E60+E62</f>
        <v>264746849.7700001</v>
      </c>
    </row>
    <row r="65" spans="2:5" ht="12.75">
      <c r="B65" s="145"/>
      <c r="C65" s="148"/>
      <c r="D65" s="149"/>
      <c r="E65" s="149"/>
    </row>
    <row r="66" spans="2:5" ht="25.5">
      <c r="B66" s="150" t="s">
        <v>244</v>
      </c>
      <c r="C66" s="146">
        <f>C64-C56</f>
        <v>0</v>
      </c>
      <c r="D66" s="147">
        <f>D64-D56</f>
        <v>202700624.77999964</v>
      </c>
      <c r="E66" s="147">
        <f>E64-E56</f>
        <v>271519681.7900001</v>
      </c>
    </row>
    <row r="67" spans="2:5" ht="13.5" thickBot="1">
      <c r="B67" s="137"/>
      <c r="C67" s="138"/>
      <c r="D67" s="137"/>
      <c r="E67" s="137"/>
    </row>
    <row r="68" spans="2:5" ht="35.25" customHeight="1" thickBot="1">
      <c r="B68" s="123"/>
      <c r="C68" s="123"/>
      <c r="D68" s="123"/>
      <c r="E68" s="123"/>
    </row>
    <row r="69" spans="2:5" ht="12.75">
      <c r="B69" s="124" t="s">
        <v>226</v>
      </c>
      <c r="C69" s="125" t="s">
        <v>233</v>
      </c>
      <c r="D69" s="126" t="s">
        <v>209</v>
      </c>
      <c r="E69" s="127" t="s">
        <v>210</v>
      </c>
    </row>
    <row r="70" spans="2:5" ht="13.5" thickBot="1">
      <c r="B70" s="128"/>
      <c r="C70" s="129"/>
      <c r="D70" s="130"/>
      <c r="E70" s="131" t="s">
        <v>228</v>
      </c>
    </row>
    <row r="71" spans="2:5" ht="12.75">
      <c r="B71" s="132"/>
      <c r="C71" s="133"/>
      <c r="D71" s="133"/>
      <c r="E71" s="133"/>
    </row>
    <row r="72" spans="2:5" ht="12.75">
      <c r="B72" s="139" t="s">
        <v>215</v>
      </c>
      <c r="C72" s="106">
        <f>C11</f>
        <v>11774804337</v>
      </c>
      <c r="D72" s="106">
        <f>D11</f>
        <v>3426426744.9700003</v>
      </c>
      <c r="E72" s="106">
        <f>E11</f>
        <v>3426426744.9700003</v>
      </c>
    </row>
    <row r="73" spans="2:5" ht="12.75">
      <c r="B73" s="139"/>
      <c r="C73" s="136"/>
      <c r="D73" s="140"/>
      <c r="E73" s="140"/>
    </row>
    <row r="74" spans="2:5" ht="25.5">
      <c r="B74" s="151" t="s">
        <v>245</v>
      </c>
      <c r="C74" s="106">
        <f>C75-C76</f>
        <v>-84170986</v>
      </c>
      <c r="D74" s="106">
        <f>D75-D76</f>
        <v>-13550186.48</v>
      </c>
      <c r="E74" s="106">
        <f>E75-E76</f>
        <v>-13550186.48</v>
      </c>
    </row>
    <row r="75" spans="2:5" ht="12.75">
      <c r="B75" s="135" t="s">
        <v>236</v>
      </c>
      <c r="C75" s="106">
        <f>C43</f>
        <v>0</v>
      </c>
      <c r="D75" s="106">
        <f>D43</f>
        <v>0</v>
      </c>
      <c r="E75" s="106">
        <f>E43</f>
        <v>0</v>
      </c>
    </row>
    <row r="76" spans="2:5" ht="12.75">
      <c r="B76" s="135" t="s">
        <v>239</v>
      </c>
      <c r="C76" s="106">
        <f>C46</f>
        <v>84170986</v>
      </c>
      <c r="D76" s="106">
        <f>D46</f>
        <v>13550186.48</v>
      </c>
      <c r="E76" s="106">
        <f>E46</f>
        <v>13550186.48</v>
      </c>
    </row>
    <row r="77" spans="2:5" ht="12.75">
      <c r="B77" s="142"/>
      <c r="C77" s="136"/>
      <c r="D77" s="140"/>
      <c r="E77" s="140"/>
    </row>
    <row r="78" spans="2:5" ht="12.75">
      <c r="B78" s="142" t="s">
        <v>246</v>
      </c>
      <c r="C78" s="106">
        <f>C16</f>
        <v>11690633351</v>
      </c>
      <c r="D78" s="106">
        <f>D16</f>
        <v>3077939516.6899996</v>
      </c>
      <c r="E78" s="106">
        <f>E16</f>
        <v>3077806713.89</v>
      </c>
    </row>
    <row r="79" spans="2:5" ht="12.75">
      <c r="B79" s="142"/>
      <c r="C79" s="136"/>
      <c r="D79" s="136"/>
      <c r="E79" s="136"/>
    </row>
    <row r="80" spans="2:5" ht="12.75">
      <c r="B80" s="142" t="s">
        <v>222</v>
      </c>
      <c r="C80" s="144"/>
      <c r="D80" s="106">
        <f>D20</f>
        <v>111423975.1</v>
      </c>
      <c r="E80" s="106">
        <f>E20</f>
        <v>111423975.1</v>
      </c>
    </row>
    <row r="81" spans="2:5" ht="12.75">
      <c r="B81" s="142"/>
      <c r="C81" s="136"/>
      <c r="D81" s="136"/>
      <c r="E81" s="136"/>
    </row>
    <row r="82" spans="2:5" ht="12.75">
      <c r="B82" s="145" t="s">
        <v>247</v>
      </c>
      <c r="C82" s="104">
        <f>C72+C74-C78+C80</f>
        <v>0</v>
      </c>
      <c r="D82" s="104">
        <f>D72+D74-D78+D80</f>
        <v>446361016.9000007</v>
      </c>
      <c r="E82" s="104">
        <f>E72+E74-E78+E80</f>
        <v>446493819.7000004</v>
      </c>
    </row>
    <row r="83" spans="2:5" ht="12.75">
      <c r="B83" s="145"/>
      <c r="C83" s="148"/>
      <c r="D83" s="149"/>
      <c r="E83" s="149"/>
    </row>
    <row r="84" spans="2:5" ht="25.5">
      <c r="B84" s="150" t="s">
        <v>248</v>
      </c>
      <c r="C84" s="104">
        <f>C82-C74</f>
        <v>84170986</v>
      </c>
      <c r="D84" s="104">
        <f>D82-D74</f>
        <v>459911203.3800007</v>
      </c>
      <c r="E84" s="104">
        <f>E82-E74</f>
        <v>460044006.1800004</v>
      </c>
    </row>
    <row r="85" spans="2:5" ht="13.5" thickBot="1">
      <c r="B85" s="137"/>
      <c r="C85" s="138"/>
      <c r="D85" s="137"/>
      <c r="E85" s="137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6692913385826772" right="0.6692913385826772" top="0.5905511811023623" bottom="0.5905511811023623" header="0.31496062992125984" footer="0.31496062992125984"/>
  <pageSetup fitToHeight="0" fitToWidth="1" horizontalDpi="600" verticalDpi="600" orientation="portrait" paperSize="119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I8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2.140625" style="1" customWidth="1"/>
    <col min="2" max="2" width="41.00390625" style="1" customWidth="1"/>
    <col min="3" max="3" width="18.140625" style="152" customWidth="1"/>
    <col min="4" max="4" width="18.00390625" style="1" customWidth="1"/>
    <col min="5" max="5" width="16.421875" style="152" bestFit="1" customWidth="1"/>
    <col min="6" max="7" width="16.421875" style="1" bestFit="1" customWidth="1"/>
    <col min="8" max="8" width="17.140625" style="152" bestFit="1" customWidth="1"/>
    <col min="9" max="9" width="13.421875" style="1" bestFit="1" customWidth="1"/>
    <col min="10" max="16384" width="11.00390625" style="1" customWidth="1"/>
  </cols>
  <sheetData>
    <row r="1" ht="13.5" thickBot="1"/>
    <row r="2" spans="2:8" ht="12.75">
      <c r="B2" s="33" t="s">
        <v>120</v>
      </c>
      <c r="C2" s="34"/>
      <c r="D2" s="34"/>
      <c r="E2" s="34"/>
      <c r="F2" s="34"/>
      <c r="G2" s="34"/>
      <c r="H2" s="35"/>
    </row>
    <row r="3" spans="2:8" ht="12.75">
      <c r="B3" s="92" t="s">
        <v>249</v>
      </c>
      <c r="C3" s="93"/>
      <c r="D3" s="93"/>
      <c r="E3" s="93"/>
      <c r="F3" s="93"/>
      <c r="G3" s="93"/>
      <c r="H3" s="94"/>
    </row>
    <row r="4" spans="2:8" ht="12.75">
      <c r="B4" s="92" t="s">
        <v>126</v>
      </c>
      <c r="C4" s="93"/>
      <c r="D4" s="93"/>
      <c r="E4" s="93"/>
      <c r="F4" s="93"/>
      <c r="G4" s="93"/>
      <c r="H4" s="94"/>
    </row>
    <row r="5" spans="2:8" ht="13.5" thickBot="1">
      <c r="B5" s="95" t="s">
        <v>1</v>
      </c>
      <c r="C5" s="96"/>
      <c r="D5" s="96"/>
      <c r="E5" s="96"/>
      <c r="F5" s="96"/>
      <c r="G5" s="96"/>
      <c r="H5" s="97"/>
    </row>
    <row r="6" spans="2:8" ht="13.5" thickBot="1">
      <c r="B6" s="30"/>
      <c r="C6" s="153" t="s">
        <v>250</v>
      </c>
      <c r="D6" s="154"/>
      <c r="E6" s="154"/>
      <c r="F6" s="154"/>
      <c r="G6" s="155"/>
      <c r="H6" s="156" t="s">
        <v>251</v>
      </c>
    </row>
    <row r="7" spans="2:8" ht="12.75">
      <c r="B7" s="157" t="s">
        <v>226</v>
      </c>
      <c r="C7" s="156" t="s">
        <v>252</v>
      </c>
      <c r="D7" s="100" t="s">
        <v>253</v>
      </c>
      <c r="E7" s="156" t="s">
        <v>254</v>
      </c>
      <c r="F7" s="156" t="s">
        <v>209</v>
      </c>
      <c r="G7" s="156" t="s">
        <v>255</v>
      </c>
      <c r="H7" s="158"/>
    </row>
    <row r="8" spans="2:8" ht="13.5" thickBot="1">
      <c r="B8" s="159" t="s">
        <v>135</v>
      </c>
      <c r="C8" s="160"/>
      <c r="D8" s="102"/>
      <c r="E8" s="160"/>
      <c r="F8" s="160"/>
      <c r="G8" s="160"/>
      <c r="H8" s="160"/>
    </row>
    <row r="9" spans="2:8" ht="12.75">
      <c r="B9" s="134" t="s">
        <v>256</v>
      </c>
      <c r="C9" s="161"/>
      <c r="D9" s="162"/>
      <c r="E9" s="161"/>
      <c r="F9" s="162"/>
      <c r="G9" s="162"/>
      <c r="H9" s="161"/>
    </row>
    <row r="10" spans="2:8" ht="12.75">
      <c r="B10" s="142" t="s">
        <v>257</v>
      </c>
      <c r="C10" s="163">
        <v>710579317</v>
      </c>
      <c r="D10" s="163">
        <v>0</v>
      </c>
      <c r="E10" s="163">
        <f>C10+D10</f>
        <v>710579317</v>
      </c>
      <c r="F10" s="163">
        <v>248975469.77</v>
      </c>
      <c r="G10" s="163">
        <v>248975469.77</v>
      </c>
      <c r="H10" s="163">
        <f>G10-C10</f>
        <v>-461603847.23</v>
      </c>
    </row>
    <row r="11" spans="2:8" ht="12.75">
      <c r="B11" s="142" t="s">
        <v>258</v>
      </c>
      <c r="C11" s="163">
        <v>0</v>
      </c>
      <c r="D11" s="163">
        <v>0</v>
      </c>
      <c r="E11" s="163">
        <f aca="true" t="shared" si="0" ref="E11:E40">C11+D11</f>
        <v>0</v>
      </c>
      <c r="F11" s="163">
        <v>0</v>
      </c>
      <c r="G11" s="163">
        <v>0</v>
      </c>
      <c r="H11" s="163">
        <f aca="true" t="shared" si="1" ref="H11:H16">G11-C11</f>
        <v>0</v>
      </c>
    </row>
    <row r="12" spans="2:8" ht="12.75">
      <c r="B12" s="142" t="s">
        <v>259</v>
      </c>
      <c r="C12" s="163">
        <v>0</v>
      </c>
      <c r="D12" s="163">
        <v>0</v>
      </c>
      <c r="E12" s="163">
        <f t="shared" si="0"/>
        <v>0</v>
      </c>
      <c r="F12" s="163">
        <v>0</v>
      </c>
      <c r="G12" s="163">
        <v>0</v>
      </c>
      <c r="H12" s="163">
        <f t="shared" si="1"/>
        <v>0</v>
      </c>
    </row>
    <row r="13" spans="2:8" ht="12.75">
      <c r="B13" s="142" t="s">
        <v>260</v>
      </c>
      <c r="C13" s="163">
        <v>243209975</v>
      </c>
      <c r="D13" s="163">
        <v>0</v>
      </c>
      <c r="E13" s="163">
        <f t="shared" si="0"/>
        <v>243209975</v>
      </c>
      <c r="F13" s="163">
        <v>112315581.15</v>
      </c>
      <c r="G13" s="163">
        <v>112315581.15</v>
      </c>
      <c r="H13" s="163">
        <f t="shared" si="1"/>
        <v>-130894393.85</v>
      </c>
    </row>
    <row r="14" spans="2:8" ht="12.75">
      <c r="B14" s="142" t="s">
        <v>261</v>
      </c>
      <c r="C14" s="163">
        <v>30783818</v>
      </c>
      <c r="D14" s="163">
        <v>0</v>
      </c>
      <c r="E14" s="163">
        <f t="shared" si="0"/>
        <v>30783818</v>
      </c>
      <c r="F14" s="163">
        <v>8595419.700000001</v>
      </c>
      <c r="G14" s="163">
        <v>8595419.700000001</v>
      </c>
      <c r="H14" s="163">
        <f t="shared" si="1"/>
        <v>-22188398.299999997</v>
      </c>
    </row>
    <row r="15" spans="2:8" ht="12.75">
      <c r="B15" s="142" t="s">
        <v>262</v>
      </c>
      <c r="C15" s="163">
        <v>133764553</v>
      </c>
      <c r="D15" s="163">
        <v>0</v>
      </c>
      <c r="E15" s="163">
        <f t="shared" si="0"/>
        <v>133764553</v>
      </c>
      <c r="F15" s="163">
        <v>4505331.21</v>
      </c>
      <c r="G15" s="163">
        <v>4505331.21</v>
      </c>
      <c r="H15" s="163">
        <f t="shared" si="1"/>
        <v>-129259221.79</v>
      </c>
    </row>
    <row r="16" spans="2:8" ht="12.75">
      <c r="B16" s="142" t="s">
        <v>263</v>
      </c>
      <c r="C16" s="163">
        <v>199837500</v>
      </c>
      <c r="D16" s="163">
        <v>0</v>
      </c>
      <c r="E16" s="163">
        <f t="shared" si="0"/>
        <v>199837500</v>
      </c>
      <c r="F16" s="163">
        <v>32971163.09</v>
      </c>
      <c r="G16" s="163">
        <v>32971163.09</v>
      </c>
      <c r="H16" s="163">
        <f t="shared" si="1"/>
        <v>-166866336.91</v>
      </c>
    </row>
    <row r="17" spans="2:9" ht="25.5">
      <c r="B17" s="151" t="s">
        <v>264</v>
      </c>
      <c r="C17" s="163">
        <f aca="true" t="shared" si="2" ref="C17:H17">SUM(C18:C28)</f>
        <v>7601238464</v>
      </c>
      <c r="D17" s="163">
        <f t="shared" si="2"/>
        <v>0</v>
      </c>
      <c r="E17" s="163">
        <f t="shared" si="2"/>
        <v>7601238464</v>
      </c>
      <c r="F17" s="163">
        <f t="shared" si="2"/>
        <v>1862733244</v>
      </c>
      <c r="G17" s="163">
        <f>SUM(G18:G28)</f>
        <v>1862733244</v>
      </c>
      <c r="H17" s="163">
        <f t="shared" si="2"/>
        <v>-5738505220</v>
      </c>
      <c r="I17" s="164"/>
    </row>
    <row r="18" spans="2:8" ht="12.75">
      <c r="B18" s="165" t="s">
        <v>265</v>
      </c>
      <c r="C18" s="163">
        <v>5582452723</v>
      </c>
      <c r="D18" s="163">
        <v>0</v>
      </c>
      <c r="E18" s="163">
        <f t="shared" si="0"/>
        <v>5582452723</v>
      </c>
      <c r="F18" s="163">
        <v>1458217417</v>
      </c>
      <c r="G18" s="163">
        <v>1458217417</v>
      </c>
      <c r="H18" s="163">
        <f>G18-C18</f>
        <v>-4124235306</v>
      </c>
    </row>
    <row r="19" spans="2:8" ht="12.75">
      <c r="B19" s="165" t="s">
        <v>266</v>
      </c>
      <c r="C19" s="163">
        <v>482260093</v>
      </c>
      <c r="D19" s="163">
        <v>0</v>
      </c>
      <c r="E19" s="163">
        <f t="shared" si="0"/>
        <v>482260093</v>
      </c>
      <c r="F19" s="163">
        <v>123994591</v>
      </c>
      <c r="G19" s="163">
        <v>123994591</v>
      </c>
      <c r="H19" s="163">
        <f aca="true" t="shared" si="3" ref="H19:H39">G19-C19</f>
        <v>-358265502</v>
      </c>
    </row>
    <row r="20" spans="2:8" ht="12.75">
      <c r="B20" s="165" t="s">
        <v>267</v>
      </c>
      <c r="C20" s="163">
        <v>291494619</v>
      </c>
      <c r="D20" s="163">
        <v>0</v>
      </c>
      <c r="E20" s="163">
        <f t="shared" si="0"/>
        <v>291494619</v>
      </c>
      <c r="F20" s="163">
        <v>63063076</v>
      </c>
      <c r="G20" s="163">
        <v>63063076</v>
      </c>
      <c r="H20" s="163">
        <f t="shared" si="3"/>
        <v>-228431543</v>
      </c>
    </row>
    <row r="21" spans="2:8" ht="12.75">
      <c r="B21" s="165" t="s">
        <v>268</v>
      </c>
      <c r="C21" s="163">
        <v>407861098</v>
      </c>
      <c r="D21" s="163">
        <v>0</v>
      </c>
      <c r="E21" s="163">
        <f t="shared" si="0"/>
        <v>407861098</v>
      </c>
      <c r="F21" s="163">
        <v>0</v>
      </c>
      <c r="G21" s="163">
        <v>0</v>
      </c>
      <c r="H21" s="163">
        <f t="shared" si="3"/>
        <v>-407861098</v>
      </c>
    </row>
    <row r="22" spans="2:8" ht="12.75">
      <c r="B22" s="165" t="s">
        <v>269</v>
      </c>
      <c r="C22" s="163">
        <v>0</v>
      </c>
      <c r="D22" s="163">
        <v>0</v>
      </c>
      <c r="E22" s="163">
        <f t="shared" si="0"/>
        <v>0</v>
      </c>
      <c r="F22" s="163">
        <v>0</v>
      </c>
      <c r="G22" s="163">
        <v>0</v>
      </c>
      <c r="H22" s="163">
        <f t="shared" si="3"/>
        <v>0</v>
      </c>
    </row>
    <row r="23" spans="2:8" ht="12.75">
      <c r="B23" s="166" t="s">
        <v>270</v>
      </c>
      <c r="C23" s="163">
        <v>86223216</v>
      </c>
      <c r="D23" s="163">
        <v>0</v>
      </c>
      <c r="E23" s="163">
        <f t="shared" si="0"/>
        <v>86223216</v>
      </c>
      <c r="F23" s="163">
        <v>21217724</v>
      </c>
      <c r="G23" s="163">
        <v>21217724</v>
      </c>
      <c r="H23" s="163">
        <f t="shared" si="3"/>
        <v>-65005492</v>
      </c>
    </row>
    <row r="24" spans="2:8" ht="12.75">
      <c r="B24" s="166" t="s">
        <v>271</v>
      </c>
      <c r="C24" s="163">
        <v>0</v>
      </c>
      <c r="D24" s="163">
        <v>0</v>
      </c>
      <c r="E24" s="163">
        <f t="shared" si="0"/>
        <v>0</v>
      </c>
      <c r="F24" s="163">
        <v>0</v>
      </c>
      <c r="G24" s="163">
        <v>0</v>
      </c>
      <c r="H24" s="163">
        <f t="shared" si="3"/>
        <v>0</v>
      </c>
    </row>
    <row r="25" spans="2:8" ht="12.75">
      <c r="B25" s="165" t="s">
        <v>272</v>
      </c>
      <c r="C25" s="163">
        <v>0</v>
      </c>
      <c r="D25" s="163">
        <v>0</v>
      </c>
      <c r="E25" s="163">
        <f t="shared" si="0"/>
        <v>0</v>
      </c>
      <c r="F25" s="163">
        <v>0</v>
      </c>
      <c r="G25" s="163">
        <v>0</v>
      </c>
      <c r="H25" s="163">
        <f t="shared" si="3"/>
        <v>0</v>
      </c>
    </row>
    <row r="26" spans="2:8" ht="12.75">
      <c r="B26" s="165" t="s">
        <v>273</v>
      </c>
      <c r="C26" s="163">
        <v>228202832</v>
      </c>
      <c r="D26" s="163">
        <v>0</v>
      </c>
      <c r="E26" s="163">
        <f t="shared" si="0"/>
        <v>228202832</v>
      </c>
      <c r="F26" s="163">
        <v>58377427</v>
      </c>
      <c r="G26" s="163">
        <v>58377427</v>
      </c>
      <c r="H26" s="163">
        <f t="shared" si="3"/>
        <v>-169825405</v>
      </c>
    </row>
    <row r="27" spans="2:8" ht="12.75">
      <c r="B27" s="165" t="s">
        <v>274</v>
      </c>
      <c r="C27" s="163">
        <v>522743883</v>
      </c>
      <c r="D27" s="163">
        <v>0</v>
      </c>
      <c r="E27" s="163">
        <f t="shared" si="0"/>
        <v>522743883</v>
      </c>
      <c r="F27" s="163">
        <v>137863009</v>
      </c>
      <c r="G27" s="163">
        <v>137863009</v>
      </c>
      <c r="H27" s="163">
        <f t="shared" si="3"/>
        <v>-384880874</v>
      </c>
    </row>
    <row r="28" spans="2:8" ht="25.5">
      <c r="B28" s="166" t="s">
        <v>275</v>
      </c>
      <c r="C28" s="163">
        <v>0</v>
      </c>
      <c r="D28" s="163">
        <v>0</v>
      </c>
      <c r="E28" s="163">
        <f t="shared" si="0"/>
        <v>0</v>
      </c>
      <c r="F28" s="163">
        <v>0</v>
      </c>
      <c r="G28" s="163">
        <v>0</v>
      </c>
      <c r="H28" s="163">
        <f t="shared" si="3"/>
        <v>0</v>
      </c>
    </row>
    <row r="29" spans="2:8" ht="25.5">
      <c r="B29" s="151" t="s">
        <v>276</v>
      </c>
      <c r="C29" s="163">
        <f aca="true" t="shared" si="4" ref="C29:H29">SUM(C30:C34)</f>
        <v>341731314</v>
      </c>
      <c r="D29" s="163">
        <f t="shared" si="4"/>
        <v>0</v>
      </c>
      <c r="E29" s="163">
        <f t="shared" si="4"/>
        <v>341731314</v>
      </c>
      <c r="F29" s="163">
        <f t="shared" si="4"/>
        <v>89735853.09</v>
      </c>
      <c r="G29" s="163">
        <f t="shared" si="4"/>
        <v>89656255.07</v>
      </c>
      <c r="H29" s="163">
        <f t="shared" si="4"/>
        <v>-252075058.93</v>
      </c>
    </row>
    <row r="30" spans="2:8" ht="12.75">
      <c r="B30" s="165" t="s">
        <v>277</v>
      </c>
      <c r="C30" s="163">
        <v>0</v>
      </c>
      <c r="D30" s="163">
        <v>0</v>
      </c>
      <c r="E30" s="163">
        <f t="shared" si="0"/>
        <v>0</v>
      </c>
      <c r="F30" s="163">
        <v>642</v>
      </c>
      <c r="G30" s="163">
        <v>642</v>
      </c>
      <c r="H30" s="163">
        <f t="shared" si="3"/>
        <v>642</v>
      </c>
    </row>
    <row r="31" spans="2:8" ht="12.75">
      <c r="B31" s="165" t="s">
        <v>278</v>
      </c>
      <c r="C31" s="163">
        <v>9797802</v>
      </c>
      <c r="D31" s="163">
        <v>0</v>
      </c>
      <c r="E31" s="163">
        <f t="shared" si="0"/>
        <v>9797802</v>
      </c>
      <c r="F31" s="163">
        <v>2449452</v>
      </c>
      <c r="G31" s="163">
        <v>2449452</v>
      </c>
      <c r="H31" s="163">
        <f t="shared" si="3"/>
        <v>-7348350</v>
      </c>
    </row>
    <row r="32" spans="2:8" ht="12.75">
      <c r="B32" s="165" t="s">
        <v>279</v>
      </c>
      <c r="C32" s="163">
        <v>36123142</v>
      </c>
      <c r="D32" s="163">
        <v>0</v>
      </c>
      <c r="E32" s="163">
        <f t="shared" si="0"/>
        <v>36123142</v>
      </c>
      <c r="F32" s="163">
        <v>9520722.37</v>
      </c>
      <c r="G32" s="163">
        <v>9520722.37</v>
      </c>
      <c r="H32" s="163">
        <f t="shared" si="3"/>
        <v>-26602419.630000003</v>
      </c>
    </row>
    <row r="33" spans="2:8" ht="25.5">
      <c r="B33" s="166" t="s">
        <v>280</v>
      </c>
      <c r="C33" s="163">
        <v>19894465</v>
      </c>
      <c r="D33" s="163">
        <v>0</v>
      </c>
      <c r="E33" s="163">
        <f t="shared" si="0"/>
        <v>19894465</v>
      </c>
      <c r="F33" s="163">
        <v>3230049</v>
      </c>
      <c r="G33" s="163">
        <v>3230049</v>
      </c>
      <c r="H33" s="163">
        <f t="shared" si="3"/>
        <v>-16664416</v>
      </c>
    </row>
    <row r="34" spans="2:9" ht="12.75">
      <c r="B34" s="165" t="s">
        <v>281</v>
      </c>
      <c r="C34" s="163">
        <v>275915905</v>
      </c>
      <c r="D34" s="163">
        <v>0</v>
      </c>
      <c r="E34" s="163">
        <f t="shared" si="0"/>
        <v>275915905</v>
      </c>
      <c r="F34" s="163">
        <v>74534987.72</v>
      </c>
      <c r="G34" s="163">
        <v>74455389.69999999</v>
      </c>
      <c r="H34" s="163">
        <f t="shared" si="3"/>
        <v>-201460515.3</v>
      </c>
      <c r="I34" s="164"/>
    </row>
    <row r="35" spans="2:8" ht="12.75">
      <c r="B35" s="142" t="s">
        <v>282</v>
      </c>
      <c r="C35" s="163">
        <v>0</v>
      </c>
      <c r="D35" s="163">
        <v>0</v>
      </c>
      <c r="E35" s="163">
        <f t="shared" si="0"/>
        <v>0</v>
      </c>
      <c r="F35" s="163">
        <v>0</v>
      </c>
      <c r="G35" s="163">
        <v>0</v>
      </c>
      <c r="H35" s="163">
        <f t="shared" si="3"/>
        <v>0</v>
      </c>
    </row>
    <row r="36" spans="2:8" ht="12.75">
      <c r="B36" s="142" t="s">
        <v>283</v>
      </c>
      <c r="C36" s="163">
        <f aca="true" t="shared" si="5" ref="C36:H36">C37</f>
        <v>0</v>
      </c>
      <c r="D36" s="163">
        <f t="shared" si="5"/>
        <v>0</v>
      </c>
      <c r="E36" s="163">
        <f t="shared" si="0"/>
        <v>0</v>
      </c>
      <c r="F36" s="163">
        <f t="shared" si="5"/>
        <v>0</v>
      </c>
      <c r="G36" s="163">
        <f t="shared" si="5"/>
        <v>0</v>
      </c>
      <c r="H36" s="163">
        <f t="shared" si="3"/>
        <v>0</v>
      </c>
    </row>
    <row r="37" spans="2:8" ht="12.75">
      <c r="B37" s="165" t="s">
        <v>284</v>
      </c>
      <c r="C37" s="163">
        <v>0</v>
      </c>
      <c r="D37" s="163">
        <v>0</v>
      </c>
      <c r="E37" s="163">
        <f t="shared" si="0"/>
        <v>0</v>
      </c>
      <c r="F37" s="163">
        <v>0</v>
      </c>
      <c r="G37" s="163">
        <v>0</v>
      </c>
      <c r="H37" s="163">
        <f t="shared" si="3"/>
        <v>0</v>
      </c>
    </row>
    <row r="38" spans="2:8" ht="12.75">
      <c r="B38" s="142" t="s">
        <v>285</v>
      </c>
      <c r="C38" s="163">
        <f aca="true" t="shared" si="6" ref="C38:H38">C39+C40</f>
        <v>0</v>
      </c>
      <c r="D38" s="163">
        <f t="shared" si="6"/>
        <v>0</v>
      </c>
      <c r="E38" s="163">
        <f t="shared" si="0"/>
        <v>0</v>
      </c>
      <c r="F38" s="163">
        <f t="shared" si="6"/>
        <v>0</v>
      </c>
      <c r="G38" s="163">
        <f t="shared" si="6"/>
        <v>0</v>
      </c>
      <c r="H38" s="163">
        <f t="shared" si="6"/>
        <v>0</v>
      </c>
    </row>
    <row r="39" spans="2:8" ht="12.75">
      <c r="B39" s="165" t="s">
        <v>286</v>
      </c>
      <c r="C39" s="163">
        <v>0</v>
      </c>
      <c r="D39" s="163">
        <v>0</v>
      </c>
      <c r="E39" s="163">
        <f t="shared" si="0"/>
        <v>0</v>
      </c>
      <c r="F39" s="163">
        <v>0</v>
      </c>
      <c r="G39" s="163">
        <v>0</v>
      </c>
      <c r="H39" s="163">
        <f t="shared" si="3"/>
        <v>0</v>
      </c>
    </row>
    <row r="40" spans="2:8" ht="12.75">
      <c r="B40" s="165" t="s">
        <v>287</v>
      </c>
      <c r="C40" s="163">
        <v>0</v>
      </c>
      <c r="D40" s="163">
        <v>0</v>
      </c>
      <c r="E40" s="163">
        <f t="shared" si="0"/>
        <v>0</v>
      </c>
      <c r="F40" s="163">
        <v>0</v>
      </c>
      <c r="G40" s="163">
        <v>0</v>
      </c>
      <c r="H40" s="163">
        <f>G40-C40</f>
        <v>0</v>
      </c>
    </row>
    <row r="41" spans="2:8" ht="12.75">
      <c r="B41" s="167"/>
      <c r="C41" s="163"/>
      <c r="D41" s="168"/>
      <c r="E41" s="163"/>
      <c r="F41" s="168"/>
      <c r="G41" s="168"/>
      <c r="H41" s="163"/>
    </row>
    <row r="42" spans="2:8" ht="25.5">
      <c r="B42" s="103" t="s">
        <v>288</v>
      </c>
      <c r="C42" s="169">
        <f aca="true" t="shared" si="7" ref="C42:H42">C10+C11+C12+C13+C14+C15+C16+C17+C29+C35+C36+C38</f>
        <v>9261144941</v>
      </c>
      <c r="D42" s="169">
        <f t="shared" si="7"/>
        <v>0</v>
      </c>
      <c r="E42" s="169">
        <f t="shared" si="7"/>
        <v>9261144941</v>
      </c>
      <c r="F42" s="169">
        <f t="shared" si="7"/>
        <v>2359832062.01</v>
      </c>
      <c r="G42" s="169">
        <f t="shared" si="7"/>
        <v>2359752463.9900002</v>
      </c>
      <c r="H42" s="169">
        <f t="shared" si="7"/>
        <v>-6901392477.01</v>
      </c>
    </row>
    <row r="43" spans="2:8" ht="12.75">
      <c r="B43" s="139"/>
      <c r="C43" s="163"/>
      <c r="D43" s="140"/>
      <c r="E43" s="170"/>
      <c r="F43" s="140"/>
      <c r="G43" s="140"/>
      <c r="H43" s="170"/>
    </row>
    <row r="44" spans="2:8" ht="25.5">
      <c r="B44" s="103" t="s">
        <v>289</v>
      </c>
      <c r="C44" s="171"/>
      <c r="D44" s="172"/>
      <c r="E44" s="171"/>
      <c r="F44" s="172"/>
      <c r="G44" s="172"/>
      <c r="H44" s="163"/>
    </row>
    <row r="45" spans="2:8" ht="12.75">
      <c r="B45" s="167"/>
      <c r="C45" s="163"/>
      <c r="D45" s="173"/>
      <c r="E45" s="163"/>
      <c r="F45" s="173"/>
      <c r="G45" s="173"/>
      <c r="H45" s="163"/>
    </row>
    <row r="46" spans="2:8" ht="12.75">
      <c r="B46" s="134" t="s">
        <v>290</v>
      </c>
      <c r="C46" s="163"/>
      <c r="D46" s="168"/>
      <c r="E46" s="163"/>
      <c r="F46" s="168"/>
      <c r="G46" s="168"/>
      <c r="H46" s="163"/>
    </row>
    <row r="47" spans="2:8" ht="12.75">
      <c r="B47" s="142" t="s">
        <v>291</v>
      </c>
      <c r="C47" s="163">
        <f aca="true" t="shared" si="8" ref="C47:H47">SUM(C48:C55)</f>
        <v>9287566881</v>
      </c>
      <c r="D47" s="163">
        <f t="shared" si="8"/>
        <v>0</v>
      </c>
      <c r="E47" s="163">
        <f t="shared" si="8"/>
        <v>9287566881</v>
      </c>
      <c r="F47" s="163">
        <f t="shared" si="8"/>
        <v>2160055685.4300003</v>
      </c>
      <c r="G47" s="163">
        <f>SUM(G48:G55)</f>
        <v>2160055685.4300003</v>
      </c>
      <c r="H47" s="163">
        <f t="shared" si="8"/>
        <v>-7127511195.57</v>
      </c>
    </row>
    <row r="48" spans="2:8" ht="25.5">
      <c r="B48" s="166" t="s">
        <v>292</v>
      </c>
      <c r="C48" s="163">
        <v>5100941816</v>
      </c>
      <c r="D48" s="163">
        <v>0</v>
      </c>
      <c r="E48" s="163">
        <f aca="true" t="shared" si="9" ref="E48:E65">C48+D48</f>
        <v>5100941816</v>
      </c>
      <c r="F48" s="163">
        <v>1055205598.76</v>
      </c>
      <c r="G48" s="163">
        <v>1055205598.76</v>
      </c>
      <c r="H48" s="163">
        <f>G48-C48</f>
        <v>-4045736217.24</v>
      </c>
    </row>
    <row r="49" spans="2:8" ht="27.75" customHeight="1">
      <c r="B49" s="166" t="s">
        <v>293</v>
      </c>
      <c r="C49" s="163">
        <v>1634143461</v>
      </c>
      <c r="D49" s="163">
        <v>0</v>
      </c>
      <c r="E49" s="163">
        <f t="shared" si="9"/>
        <v>1634143461</v>
      </c>
      <c r="F49" s="163">
        <v>407059208.67</v>
      </c>
      <c r="G49" s="163">
        <v>407059208.67</v>
      </c>
      <c r="H49" s="163">
        <f aca="true" t="shared" si="10" ref="H49:H65">G49-C49</f>
        <v>-1227084252.33</v>
      </c>
    </row>
    <row r="50" spans="2:8" ht="27.75" customHeight="1">
      <c r="B50" s="166" t="s">
        <v>294</v>
      </c>
      <c r="C50" s="163">
        <v>752256583</v>
      </c>
      <c r="D50" s="163">
        <v>0</v>
      </c>
      <c r="E50" s="163">
        <f t="shared" si="9"/>
        <v>752256583</v>
      </c>
      <c r="F50" s="163">
        <v>219761220</v>
      </c>
      <c r="G50" s="163">
        <v>219761220</v>
      </c>
      <c r="H50" s="163">
        <f t="shared" si="10"/>
        <v>-532495363</v>
      </c>
    </row>
    <row r="51" spans="2:8" ht="38.25">
      <c r="B51" s="166" t="s">
        <v>295</v>
      </c>
      <c r="C51" s="163">
        <v>746673829</v>
      </c>
      <c r="D51" s="163">
        <v>0</v>
      </c>
      <c r="E51" s="163">
        <f t="shared" si="9"/>
        <v>746673829</v>
      </c>
      <c r="F51" s="163">
        <v>188453142</v>
      </c>
      <c r="G51" s="163">
        <v>188453142</v>
      </c>
      <c r="H51" s="163">
        <f t="shared" si="10"/>
        <v>-558220687</v>
      </c>
    </row>
    <row r="52" spans="2:8" ht="12.75">
      <c r="B52" s="166" t="s">
        <v>296</v>
      </c>
      <c r="C52" s="163">
        <v>338290850</v>
      </c>
      <c r="D52" s="163">
        <v>0</v>
      </c>
      <c r="E52" s="163">
        <f t="shared" si="9"/>
        <v>338290850</v>
      </c>
      <c r="F52" s="163">
        <v>102572193</v>
      </c>
      <c r="G52" s="163">
        <v>102572193</v>
      </c>
      <c r="H52" s="163">
        <f t="shared" si="10"/>
        <v>-235718657</v>
      </c>
    </row>
    <row r="53" spans="2:8" ht="25.5">
      <c r="B53" s="166" t="s">
        <v>297</v>
      </c>
      <c r="C53" s="163">
        <v>103879757</v>
      </c>
      <c r="D53" s="163">
        <v>0</v>
      </c>
      <c r="E53" s="163">
        <f t="shared" si="9"/>
        <v>103879757</v>
      </c>
      <c r="F53" s="163">
        <v>27287125</v>
      </c>
      <c r="G53" s="163">
        <v>27287125</v>
      </c>
      <c r="H53" s="163">
        <f t="shared" si="10"/>
        <v>-76592632</v>
      </c>
    </row>
    <row r="54" spans="2:8" ht="25.5">
      <c r="B54" s="166" t="s">
        <v>298</v>
      </c>
      <c r="C54" s="163">
        <v>124865392</v>
      </c>
      <c r="D54" s="163">
        <v>0</v>
      </c>
      <c r="E54" s="163">
        <f t="shared" si="9"/>
        <v>124865392</v>
      </c>
      <c r="F54" s="163">
        <v>39332598</v>
      </c>
      <c r="G54" s="163">
        <v>39332598</v>
      </c>
      <c r="H54" s="163">
        <f t="shared" si="10"/>
        <v>-85532794</v>
      </c>
    </row>
    <row r="55" spans="2:8" ht="25.5">
      <c r="B55" s="166" t="s">
        <v>299</v>
      </c>
      <c r="C55" s="163">
        <v>486515193</v>
      </c>
      <c r="D55" s="163">
        <v>0</v>
      </c>
      <c r="E55" s="163">
        <f t="shared" si="9"/>
        <v>486515193</v>
      </c>
      <c r="F55" s="163">
        <v>120384600</v>
      </c>
      <c r="G55" s="163">
        <v>120384600</v>
      </c>
      <c r="H55" s="163">
        <f t="shared" si="10"/>
        <v>-366130593</v>
      </c>
    </row>
    <row r="56" spans="2:8" ht="12.75">
      <c r="B56" s="151" t="s">
        <v>300</v>
      </c>
      <c r="C56" s="163">
        <f aca="true" t="shared" si="11" ref="C56:H56">SUM(C57:C60)</f>
        <v>2487237456</v>
      </c>
      <c r="D56" s="163">
        <f t="shared" si="11"/>
        <v>0</v>
      </c>
      <c r="E56" s="163">
        <f t="shared" si="11"/>
        <v>2487237456</v>
      </c>
      <c r="F56" s="163">
        <f t="shared" si="11"/>
        <v>1266371059.54</v>
      </c>
      <c r="G56" s="163">
        <f t="shared" si="11"/>
        <v>1266371059.54</v>
      </c>
      <c r="H56" s="163">
        <f t="shared" si="11"/>
        <v>-1220866396.46</v>
      </c>
    </row>
    <row r="57" spans="2:8" ht="12.75">
      <c r="B57" s="166" t="s">
        <v>301</v>
      </c>
      <c r="C57" s="163">
        <v>0</v>
      </c>
      <c r="D57" s="163">
        <v>0</v>
      </c>
      <c r="E57" s="163">
        <f t="shared" si="9"/>
        <v>0</v>
      </c>
      <c r="F57" s="163">
        <v>0</v>
      </c>
      <c r="G57" s="163">
        <v>0</v>
      </c>
      <c r="H57" s="163">
        <f t="shared" si="10"/>
        <v>0</v>
      </c>
    </row>
    <row r="58" spans="2:8" ht="12.75">
      <c r="B58" s="166" t="s">
        <v>302</v>
      </c>
      <c r="C58" s="163">
        <v>0</v>
      </c>
      <c r="D58" s="163">
        <v>0</v>
      </c>
      <c r="E58" s="163">
        <f t="shared" si="9"/>
        <v>0</v>
      </c>
      <c r="F58" s="163">
        <v>0</v>
      </c>
      <c r="G58" s="163">
        <v>0</v>
      </c>
      <c r="H58" s="163">
        <f t="shared" si="10"/>
        <v>0</v>
      </c>
    </row>
    <row r="59" spans="2:8" ht="12.75">
      <c r="B59" s="166" t="s">
        <v>303</v>
      </c>
      <c r="C59" s="163">
        <v>0</v>
      </c>
      <c r="D59" s="163">
        <v>0</v>
      </c>
      <c r="E59" s="163">
        <f t="shared" si="9"/>
        <v>0</v>
      </c>
      <c r="F59" s="163">
        <v>0</v>
      </c>
      <c r="G59" s="163">
        <v>0</v>
      </c>
      <c r="H59" s="163">
        <f t="shared" si="10"/>
        <v>0</v>
      </c>
    </row>
    <row r="60" spans="2:8" ht="12.75">
      <c r="B60" s="166" t="s">
        <v>304</v>
      </c>
      <c r="C60" s="163">
        <v>2487237456</v>
      </c>
      <c r="D60" s="163">
        <v>0</v>
      </c>
      <c r="E60" s="163">
        <f t="shared" si="9"/>
        <v>2487237456</v>
      </c>
      <c r="F60" s="163">
        <v>1266371059.54</v>
      </c>
      <c r="G60" s="163">
        <v>1266371059.54</v>
      </c>
      <c r="H60" s="163">
        <f>G60-C60</f>
        <v>-1220866396.46</v>
      </c>
    </row>
    <row r="61" spans="2:8" ht="12.75">
      <c r="B61" s="151" t="s">
        <v>305</v>
      </c>
      <c r="C61" s="163">
        <f aca="true" t="shared" si="12" ref="C61:H61">C62+C63</f>
        <v>0</v>
      </c>
      <c r="D61" s="163">
        <f t="shared" si="12"/>
        <v>0</v>
      </c>
      <c r="E61" s="163">
        <f t="shared" si="12"/>
        <v>0</v>
      </c>
      <c r="F61" s="163">
        <f t="shared" si="12"/>
        <v>0</v>
      </c>
      <c r="G61" s="163">
        <f t="shared" si="12"/>
        <v>0</v>
      </c>
      <c r="H61" s="163">
        <f t="shared" si="12"/>
        <v>0</v>
      </c>
    </row>
    <row r="62" spans="2:8" ht="25.5">
      <c r="B62" s="166" t="s">
        <v>306</v>
      </c>
      <c r="C62" s="163">
        <v>0</v>
      </c>
      <c r="D62" s="163">
        <v>0</v>
      </c>
      <c r="E62" s="163">
        <f t="shared" si="9"/>
        <v>0</v>
      </c>
      <c r="F62" s="163">
        <v>0</v>
      </c>
      <c r="G62" s="163">
        <v>0</v>
      </c>
      <c r="H62" s="163">
        <f t="shared" si="10"/>
        <v>0</v>
      </c>
    </row>
    <row r="63" spans="2:8" ht="12.75">
      <c r="B63" s="166" t="s">
        <v>307</v>
      </c>
      <c r="C63" s="163">
        <v>0</v>
      </c>
      <c r="D63" s="163">
        <v>0</v>
      </c>
      <c r="E63" s="163">
        <f t="shared" si="9"/>
        <v>0</v>
      </c>
      <c r="F63" s="163">
        <v>0</v>
      </c>
      <c r="G63" s="163">
        <v>0</v>
      </c>
      <c r="H63" s="163">
        <f t="shared" si="10"/>
        <v>0</v>
      </c>
    </row>
    <row r="64" spans="2:8" ht="25.5">
      <c r="B64" s="151" t="s">
        <v>308</v>
      </c>
      <c r="C64" s="163">
        <v>0</v>
      </c>
      <c r="D64" s="163">
        <v>0</v>
      </c>
      <c r="E64" s="163">
        <f t="shared" si="9"/>
        <v>0</v>
      </c>
      <c r="F64" s="163">
        <v>0</v>
      </c>
      <c r="G64" s="163">
        <v>0</v>
      </c>
      <c r="H64" s="163">
        <f t="shared" si="10"/>
        <v>0</v>
      </c>
    </row>
    <row r="65" spans="2:8" ht="13.5" thickBot="1">
      <c r="B65" s="174" t="s">
        <v>309</v>
      </c>
      <c r="C65" s="175">
        <v>0</v>
      </c>
      <c r="D65" s="176">
        <v>0</v>
      </c>
      <c r="E65" s="176">
        <f t="shared" si="9"/>
        <v>0</v>
      </c>
      <c r="F65" s="176">
        <v>0</v>
      </c>
      <c r="G65" s="176">
        <v>0</v>
      </c>
      <c r="H65" s="176">
        <f t="shared" si="10"/>
        <v>0</v>
      </c>
    </row>
    <row r="66" spans="2:8" ht="25.5">
      <c r="B66" s="103" t="s">
        <v>310</v>
      </c>
      <c r="C66" s="169">
        <f aca="true" t="shared" si="13" ref="C66:H66">C47+C56+C61+C64+C65</f>
        <v>11774804337</v>
      </c>
      <c r="D66" s="169">
        <f t="shared" si="13"/>
        <v>0</v>
      </c>
      <c r="E66" s="169">
        <f t="shared" si="13"/>
        <v>11774804337</v>
      </c>
      <c r="F66" s="169">
        <f t="shared" si="13"/>
        <v>3426426744.9700003</v>
      </c>
      <c r="G66" s="169">
        <f t="shared" si="13"/>
        <v>3426426744.9700003</v>
      </c>
      <c r="H66" s="169">
        <f t="shared" si="13"/>
        <v>-8348377592.03</v>
      </c>
    </row>
    <row r="67" spans="2:8" ht="12.75">
      <c r="B67" s="177"/>
      <c r="C67" s="163"/>
      <c r="D67" s="173"/>
      <c r="E67" s="163"/>
      <c r="F67" s="173"/>
      <c r="G67" s="173"/>
      <c r="H67" s="163"/>
    </row>
    <row r="68" spans="2:8" ht="25.5">
      <c r="B68" s="103" t="s">
        <v>311</v>
      </c>
      <c r="C68" s="169">
        <f aca="true" t="shared" si="14" ref="C68:H68">C69</f>
        <v>0</v>
      </c>
      <c r="D68" s="169">
        <f t="shared" si="14"/>
        <v>0</v>
      </c>
      <c r="E68" s="169">
        <f t="shared" si="14"/>
        <v>0</v>
      </c>
      <c r="F68" s="169">
        <f t="shared" si="14"/>
        <v>0</v>
      </c>
      <c r="G68" s="169">
        <f t="shared" si="14"/>
        <v>0</v>
      </c>
      <c r="H68" s="169">
        <f t="shared" si="14"/>
        <v>0</v>
      </c>
    </row>
    <row r="69" spans="2:8" ht="12.75">
      <c r="B69" s="177" t="s">
        <v>312</v>
      </c>
      <c r="C69" s="163">
        <v>0</v>
      </c>
      <c r="D69" s="163">
        <v>0</v>
      </c>
      <c r="E69" s="163">
        <v>0</v>
      </c>
      <c r="F69" s="163">
        <v>0</v>
      </c>
      <c r="G69" s="163">
        <v>0</v>
      </c>
      <c r="H69" s="163">
        <v>0</v>
      </c>
    </row>
    <row r="70" spans="2:8" ht="12.75">
      <c r="B70" s="177"/>
      <c r="C70" s="163"/>
      <c r="D70" s="168"/>
      <c r="E70" s="163"/>
      <c r="F70" s="168"/>
      <c r="G70" s="168"/>
      <c r="H70" s="163"/>
    </row>
    <row r="71" spans="2:8" ht="12.75">
      <c r="B71" s="103" t="s">
        <v>313</v>
      </c>
      <c r="C71" s="169">
        <f aca="true" t="shared" si="15" ref="C71:H71">C42+C66+C68</f>
        <v>21035949278</v>
      </c>
      <c r="D71" s="169">
        <f t="shared" si="15"/>
        <v>0</v>
      </c>
      <c r="E71" s="169">
        <f t="shared" si="15"/>
        <v>21035949278</v>
      </c>
      <c r="F71" s="169">
        <f t="shared" si="15"/>
        <v>5786258806.9800005</v>
      </c>
      <c r="G71" s="169">
        <f t="shared" si="15"/>
        <v>5786179208.960001</v>
      </c>
      <c r="H71" s="169">
        <f t="shared" si="15"/>
        <v>-15249770069.04</v>
      </c>
    </row>
    <row r="72" spans="2:8" ht="12.75">
      <c r="B72" s="177"/>
      <c r="C72" s="163"/>
      <c r="D72" s="168"/>
      <c r="E72" s="163"/>
      <c r="F72" s="168"/>
      <c r="G72" s="168"/>
      <c r="H72" s="163"/>
    </row>
    <row r="73" spans="2:8" ht="12.75">
      <c r="B73" s="103" t="s">
        <v>314</v>
      </c>
      <c r="C73" s="163"/>
      <c r="D73" s="168"/>
      <c r="E73" s="163"/>
      <c r="F73" s="168"/>
      <c r="G73" s="168"/>
      <c r="H73" s="163"/>
    </row>
    <row r="74" spans="2:8" ht="25.5">
      <c r="B74" s="177" t="s">
        <v>315</v>
      </c>
      <c r="C74" s="163">
        <v>0</v>
      </c>
      <c r="D74" s="163">
        <v>0</v>
      </c>
      <c r="E74" s="163">
        <f>C74+D74</f>
        <v>0</v>
      </c>
      <c r="F74" s="163">
        <v>0</v>
      </c>
      <c r="G74" s="163">
        <v>0</v>
      </c>
      <c r="H74" s="163">
        <v>0</v>
      </c>
    </row>
    <row r="75" spans="2:8" ht="25.5">
      <c r="B75" s="177" t="s">
        <v>316</v>
      </c>
      <c r="C75" s="163">
        <v>0</v>
      </c>
      <c r="D75" s="163">
        <v>0</v>
      </c>
      <c r="E75" s="163">
        <f>C75+D75</f>
        <v>0</v>
      </c>
      <c r="F75" s="163">
        <v>0</v>
      </c>
      <c r="G75" s="163">
        <v>0</v>
      </c>
      <c r="H75" s="163">
        <v>0</v>
      </c>
    </row>
    <row r="76" spans="2:8" ht="25.5">
      <c r="B76" s="103" t="s">
        <v>317</v>
      </c>
      <c r="C76" s="169">
        <f aca="true" t="shared" si="16" ref="C76:H76">SUM(C74:C75)</f>
        <v>0</v>
      </c>
      <c r="D76" s="169">
        <f t="shared" si="16"/>
        <v>0</v>
      </c>
      <c r="E76" s="169">
        <f t="shared" si="16"/>
        <v>0</v>
      </c>
      <c r="F76" s="169">
        <f t="shared" si="16"/>
        <v>0</v>
      </c>
      <c r="G76" s="169">
        <f t="shared" si="16"/>
        <v>0</v>
      </c>
      <c r="H76" s="169">
        <f t="shared" si="16"/>
        <v>0</v>
      </c>
    </row>
    <row r="77" spans="2:8" ht="13.5" thickBot="1">
      <c r="B77" s="178"/>
      <c r="C77" s="179"/>
      <c r="D77" s="180"/>
      <c r="E77" s="179"/>
      <c r="F77" s="180"/>
      <c r="G77" s="180"/>
      <c r="H77" s="179"/>
    </row>
    <row r="80" ht="12.75">
      <c r="C80" s="181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1968503937007874" right="0.1968503937007874" top="0.7874015748031497" bottom="0.3937007874015748" header="0.31496062992125984" footer="0.31496062992125984"/>
  <pageSetup fitToHeight="0" horizontalDpi="600" verticalDpi="600" orientation="portrait" scale="70" r:id="rId1"/>
  <ignoredErrors>
    <ignoredError sqref="H17 E17 H37:H38 E36 E38 H56:H61 E56:E61" formula="1"/>
    <ignoredError sqref="C29:D29 F29:G29" formulaRange="1"/>
    <ignoredError sqref="E29 H29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6.421875" style="1" bestFit="1" customWidth="1"/>
    <col min="7" max="7" width="15.57421875" style="1" customWidth="1"/>
    <col min="8" max="9" width="16.421875" style="1" bestFit="1" customWidth="1"/>
    <col min="10" max="16384" width="11.00390625" style="1" customWidth="1"/>
  </cols>
  <sheetData>
    <row r="1" ht="13.5" thickBot="1"/>
    <row r="2" spans="2:9" ht="12.75">
      <c r="B2" s="33" t="s">
        <v>120</v>
      </c>
      <c r="C2" s="34"/>
      <c r="D2" s="34"/>
      <c r="E2" s="34"/>
      <c r="F2" s="34"/>
      <c r="G2" s="34"/>
      <c r="H2" s="34"/>
      <c r="I2" s="182"/>
    </row>
    <row r="3" spans="2:9" ht="12.75">
      <c r="B3" s="92" t="s">
        <v>318</v>
      </c>
      <c r="C3" s="93"/>
      <c r="D3" s="93"/>
      <c r="E3" s="93"/>
      <c r="F3" s="93"/>
      <c r="G3" s="93"/>
      <c r="H3" s="93"/>
      <c r="I3" s="183"/>
    </row>
    <row r="4" spans="2:9" ht="12.75">
      <c r="B4" s="92" t="s">
        <v>319</v>
      </c>
      <c r="C4" s="93"/>
      <c r="D4" s="93"/>
      <c r="E4" s="93"/>
      <c r="F4" s="93"/>
      <c r="G4" s="93"/>
      <c r="H4" s="93"/>
      <c r="I4" s="183"/>
    </row>
    <row r="5" spans="2:9" ht="12.75">
      <c r="B5" s="92" t="s">
        <v>126</v>
      </c>
      <c r="C5" s="93"/>
      <c r="D5" s="93"/>
      <c r="E5" s="93"/>
      <c r="F5" s="93"/>
      <c r="G5" s="93"/>
      <c r="H5" s="93"/>
      <c r="I5" s="183"/>
    </row>
    <row r="6" spans="2:9" ht="13.5" thickBot="1">
      <c r="B6" s="95" t="s">
        <v>1</v>
      </c>
      <c r="C6" s="96"/>
      <c r="D6" s="96"/>
      <c r="E6" s="96"/>
      <c r="F6" s="96"/>
      <c r="G6" s="96"/>
      <c r="H6" s="96"/>
      <c r="I6" s="184"/>
    </row>
    <row r="7" spans="2:9" ht="15.75" customHeight="1">
      <c r="B7" s="33" t="s">
        <v>2</v>
      </c>
      <c r="C7" s="35"/>
      <c r="D7" s="33" t="s">
        <v>320</v>
      </c>
      <c r="E7" s="34"/>
      <c r="F7" s="34"/>
      <c r="G7" s="34"/>
      <c r="H7" s="35"/>
      <c r="I7" s="156" t="s">
        <v>321</v>
      </c>
    </row>
    <row r="8" spans="2:9" ht="15" customHeight="1" thickBot="1">
      <c r="B8" s="92"/>
      <c r="C8" s="94"/>
      <c r="D8" s="95"/>
      <c r="E8" s="96"/>
      <c r="F8" s="96"/>
      <c r="G8" s="96"/>
      <c r="H8" s="97"/>
      <c r="I8" s="158"/>
    </row>
    <row r="9" spans="2:9" ht="26.25" thickBot="1">
      <c r="B9" s="95"/>
      <c r="C9" s="97"/>
      <c r="D9" s="185" t="s">
        <v>211</v>
      </c>
      <c r="E9" s="32" t="s">
        <v>322</v>
      </c>
      <c r="F9" s="185" t="s">
        <v>323</v>
      </c>
      <c r="G9" s="185" t="s">
        <v>209</v>
      </c>
      <c r="H9" s="185" t="s">
        <v>212</v>
      </c>
      <c r="I9" s="160"/>
    </row>
    <row r="10" spans="2:9" ht="12.75">
      <c r="B10" s="186" t="s">
        <v>324</v>
      </c>
      <c r="C10" s="187"/>
      <c r="D10" s="188">
        <f aca="true" t="shared" si="0" ref="D10:I10">D11+D19+D29+D39+D49+D59+D72+D76+D63</f>
        <v>9261144941</v>
      </c>
      <c r="E10" s="188">
        <f t="shared" si="0"/>
        <v>1180665.7899999914</v>
      </c>
      <c r="F10" s="188">
        <f t="shared" si="0"/>
        <v>9262325606.79</v>
      </c>
      <c r="G10" s="188">
        <f t="shared" si="0"/>
        <v>2164274911.8600006</v>
      </c>
      <c r="H10" s="188">
        <f t="shared" si="0"/>
        <v>2095376256.8300002</v>
      </c>
      <c r="I10" s="188">
        <f t="shared" si="0"/>
        <v>7098050694.929999</v>
      </c>
    </row>
    <row r="11" spans="2:9" ht="12.75">
      <c r="B11" s="189" t="s">
        <v>325</v>
      </c>
      <c r="C11" s="190"/>
      <c r="D11" s="170">
        <f aca="true" t="shared" si="1" ref="D11:I11">SUM(D12:D18)</f>
        <v>2851994584.2900004</v>
      </c>
      <c r="E11" s="170">
        <f>SUM(E12:E18)</f>
        <v>-21790738.000000015</v>
      </c>
      <c r="F11" s="170">
        <f t="shared" si="1"/>
        <v>2830203846.2900004</v>
      </c>
      <c r="G11" s="170">
        <f>SUM(G12:G18)</f>
        <v>515544510.25000006</v>
      </c>
      <c r="H11" s="170">
        <f>SUM(H12:H18)</f>
        <v>514467837.99000007</v>
      </c>
      <c r="I11" s="170">
        <f t="shared" si="1"/>
        <v>2314659336.0400004</v>
      </c>
    </row>
    <row r="12" spans="2:9" ht="12.75">
      <c r="B12" s="191" t="s">
        <v>326</v>
      </c>
      <c r="C12" s="192"/>
      <c r="D12" s="170">
        <v>1137002409.38</v>
      </c>
      <c r="E12" s="170">
        <v>2780235.8599999845</v>
      </c>
      <c r="F12" s="170">
        <f>D12+E12</f>
        <v>1139782645.24</v>
      </c>
      <c r="G12" s="170">
        <v>238353146.52</v>
      </c>
      <c r="H12" s="170">
        <v>238353146.52</v>
      </c>
      <c r="I12" s="170">
        <f>F12-G12</f>
        <v>901429498.72</v>
      </c>
    </row>
    <row r="13" spans="2:9" ht="12.75">
      <c r="B13" s="191" t="s">
        <v>327</v>
      </c>
      <c r="C13" s="192"/>
      <c r="D13" s="170">
        <v>106361758</v>
      </c>
      <c r="E13" s="170">
        <v>-20908584.099999998</v>
      </c>
      <c r="F13" s="170">
        <f aca="true" t="shared" si="2" ref="F13:F18">D13+E13</f>
        <v>85453173.9</v>
      </c>
      <c r="G13" s="170">
        <v>20006557.490000002</v>
      </c>
      <c r="H13" s="170">
        <v>19979097.87</v>
      </c>
      <c r="I13" s="170">
        <f aca="true" t="shared" si="3" ref="I13:I18">F13-G13</f>
        <v>65446616.410000004</v>
      </c>
    </row>
    <row r="14" spans="2:9" ht="12.75">
      <c r="B14" s="191" t="s">
        <v>328</v>
      </c>
      <c r="C14" s="192"/>
      <c r="D14" s="170">
        <v>541527667.64</v>
      </c>
      <c r="E14" s="170">
        <v>-11277421.97</v>
      </c>
      <c r="F14" s="170">
        <f t="shared" si="2"/>
        <v>530250245.66999996</v>
      </c>
      <c r="G14" s="170">
        <v>59318310.05</v>
      </c>
      <c r="H14" s="170">
        <v>59308083.84</v>
      </c>
      <c r="I14" s="170">
        <f t="shared" si="3"/>
        <v>470931935.61999995</v>
      </c>
    </row>
    <row r="15" spans="2:9" ht="12.75">
      <c r="B15" s="191" t="s">
        <v>329</v>
      </c>
      <c r="C15" s="192"/>
      <c r="D15" s="170">
        <v>351362304.47</v>
      </c>
      <c r="E15" s="170">
        <v>4280349.35</v>
      </c>
      <c r="F15" s="170">
        <f t="shared" si="2"/>
        <v>355642653.82000005</v>
      </c>
      <c r="G15" s="170">
        <v>89219322.42</v>
      </c>
      <c r="H15" s="170">
        <v>88180335.99</v>
      </c>
      <c r="I15" s="170">
        <f t="shared" si="3"/>
        <v>266423331.40000004</v>
      </c>
    </row>
    <row r="16" spans="2:9" ht="12.75">
      <c r="B16" s="191" t="s">
        <v>330</v>
      </c>
      <c r="C16" s="192"/>
      <c r="D16" s="170">
        <v>586027154.23</v>
      </c>
      <c r="E16" s="170">
        <v>1338734.7399999984</v>
      </c>
      <c r="F16" s="170">
        <f t="shared" si="2"/>
        <v>587365888.97</v>
      </c>
      <c r="G16" s="170">
        <v>95507573.73</v>
      </c>
      <c r="H16" s="170">
        <v>95507573.73</v>
      </c>
      <c r="I16" s="170">
        <f t="shared" si="3"/>
        <v>491858315.24</v>
      </c>
    </row>
    <row r="17" spans="2:9" ht="12.75">
      <c r="B17" s="191" t="s">
        <v>331</v>
      </c>
      <c r="C17" s="192"/>
      <c r="D17" s="170">
        <v>43736174.67</v>
      </c>
      <c r="E17" s="170">
        <v>0</v>
      </c>
      <c r="F17" s="170">
        <f t="shared" si="2"/>
        <v>43736174.67</v>
      </c>
      <c r="G17" s="170">
        <v>0</v>
      </c>
      <c r="H17" s="170">
        <v>0</v>
      </c>
      <c r="I17" s="170">
        <f t="shared" si="3"/>
        <v>43736174.67</v>
      </c>
    </row>
    <row r="18" spans="2:9" ht="12.75">
      <c r="B18" s="191" t="s">
        <v>332</v>
      </c>
      <c r="C18" s="192"/>
      <c r="D18" s="170">
        <v>85977115.9</v>
      </c>
      <c r="E18" s="170">
        <v>1995948.1199999996</v>
      </c>
      <c r="F18" s="170">
        <f t="shared" si="2"/>
        <v>87973064.02000001</v>
      </c>
      <c r="G18" s="170">
        <v>13139600.04</v>
      </c>
      <c r="H18" s="170">
        <v>13139600.04</v>
      </c>
      <c r="I18" s="170">
        <f t="shared" si="3"/>
        <v>74833463.98000002</v>
      </c>
    </row>
    <row r="19" spans="2:9" ht="12.75">
      <c r="B19" s="189" t="s">
        <v>333</v>
      </c>
      <c r="C19" s="190"/>
      <c r="D19" s="170">
        <f aca="true" t="shared" si="4" ref="D19:I19">SUM(D20:D28)</f>
        <v>162789146.04</v>
      </c>
      <c r="E19" s="170">
        <f t="shared" si="4"/>
        <v>-4609947.010000001</v>
      </c>
      <c r="F19" s="170">
        <f t="shared" si="4"/>
        <v>158179199.02999997</v>
      </c>
      <c r="G19" s="170">
        <f>SUM(G20:G28)</f>
        <v>33198461.299999997</v>
      </c>
      <c r="H19" s="170">
        <f>SUM(H20:H28)</f>
        <v>19029952.37</v>
      </c>
      <c r="I19" s="170">
        <f t="shared" si="4"/>
        <v>124980737.72999999</v>
      </c>
    </row>
    <row r="20" spans="2:9" ht="12.75">
      <c r="B20" s="191" t="s">
        <v>334</v>
      </c>
      <c r="C20" s="192"/>
      <c r="D20" s="170">
        <v>50381179.46</v>
      </c>
      <c r="E20" s="170">
        <v>-2560819.88</v>
      </c>
      <c r="F20" s="170">
        <f aca="true" t="shared" si="5" ref="F20:F28">D20+E20</f>
        <v>47820359.58</v>
      </c>
      <c r="G20" s="170">
        <v>5982848.5600000005</v>
      </c>
      <c r="H20" s="170">
        <v>368229.51</v>
      </c>
      <c r="I20" s="170">
        <f>F20-G20</f>
        <v>41837511.019999996</v>
      </c>
    </row>
    <row r="21" spans="2:9" ht="12.75">
      <c r="B21" s="191" t="s">
        <v>335</v>
      </c>
      <c r="C21" s="192"/>
      <c r="D21" s="170">
        <v>22265140.1</v>
      </c>
      <c r="E21" s="170">
        <v>194850.38</v>
      </c>
      <c r="F21" s="170">
        <f t="shared" si="5"/>
        <v>22459990.48</v>
      </c>
      <c r="G21" s="170">
        <v>5452344.82</v>
      </c>
      <c r="H21" s="170">
        <v>1893592.64</v>
      </c>
      <c r="I21" s="170">
        <f aca="true" t="shared" si="6" ref="I21:I83">F21-G21</f>
        <v>17007645.66</v>
      </c>
    </row>
    <row r="22" spans="2:9" ht="12.75">
      <c r="B22" s="191" t="s">
        <v>336</v>
      </c>
      <c r="C22" s="192"/>
      <c r="D22" s="170">
        <v>67950</v>
      </c>
      <c r="E22" s="170">
        <v>0</v>
      </c>
      <c r="F22" s="170">
        <f t="shared" si="5"/>
        <v>67950</v>
      </c>
      <c r="G22" s="170">
        <v>0</v>
      </c>
      <c r="H22" s="170">
        <v>0</v>
      </c>
      <c r="I22" s="170">
        <f t="shared" si="6"/>
        <v>67950</v>
      </c>
    </row>
    <row r="23" spans="2:9" ht="12.75">
      <c r="B23" s="191" t="s">
        <v>337</v>
      </c>
      <c r="C23" s="192"/>
      <c r="D23" s="170">
        <v>7553922.33</v>
      </c>
      <c r="E23" s="170">
        <v>1375111.47</v>
      </c>
      <c r="F23" s="170">
        <f t="shared" si="5"/>
        <v>8929033.8</v>
      </c>
      <c r="G23" s="170">
        <v>1322893.45</v>
      </c>
      <c r="H23" s="170">
        <v>1322893.45</v>
      </c>
      <c r="I23" s="170">
        <f t="shared" si="6"/>
        <v>7606140.350000001</v>
      </c>
    </row>
    <row r="24" spans="2:9" ht="12.75">
      <c r="B24" s="191" t="s">
        <v>338</v>
      </c>
      <c r="C24" s="192"/>
      <c r="D24" s="170">
        <v>2975216.43</v>
      </c>
      <c r="E24" s="170">
        <v>-70532.96</v>
      </c>
      <c r="F24" s="170">
        <f t="shared" si="5"/>
        <v>2904683.47</v>
      </c>
      <c r="G24" s="170">
        <v>48024.75</v>
      </c>
      <c r="H24" s="170">
        <v>45774.93</v>
      </c>
      <c r="I24" s="170">
        <f t="shared" si="6"/>
        <v>2856658.72</v>
      </c>
    </row>
    <row r="25" spans="2:9" ht="12.75">
      <c r="B25" s="191" t="s">
        <v>339</v>
      </c>
      <c r="C25" s="192"/>
      <c r="D25" s="170">
        <v>57817103.5</v>
      </c>
      <c r="E25" s="170">
        <v>-1239333</v>
      </c>
      <c r="F25" s="170">
        <f t="shared" si="5"/>
        <v>56577770.5</v>
      </c>
      <c r="G25" s="170">
        <v>19752342.9</v>
      </c>
      <c r="H25" s="170">
        <v>14865351.36</v>
      </c>
      <c r="I25" s="170">
        <f t="shared" si="6"/>
        <v>36825427.6</v>
      </c>
    </row>
    <row r="26" spans="2:9" ht="12.75">
      <c r="B26" s="191" t="s">
        <v>340</v>
      </c>
      <c r="C26" s="192"/>
      <c r="D26" s="170">
        <v>8198110.3</v>
      </c>
      <c r="E26" s="170">
        <v>-1895881.99</v>
      </c>
      <c r="F26" s="170">
        <f t="shared" si="5"/>
        <v>6302228.31</v>
      </c>
      <c r="G26" s="170">
        <v>56543.92</v>
      </c>
      <c r="H26" s="170">
        <v>41927.92</v>
      </c>
      <c r="I26" s="170">
        <f t="shared" si="6"/>
        <v>6245684.39</v>
      </c>
    </row>
    <row r="27" spans="2:9" ht="12.75">
      <c r="B27" s="191" t="s">
        <v>341</v>
      </c>
      <c r="C27" s="192"/>
      <c r="D27" s="170">
        <v>11800</v>
      </c>
      <c r="E27" s="170">
        <v>0</v>
      </c>
      <c r="F27" s="170">
        <f t="shared" si="5"/>
        <v>11800</v>
      </c>
      <c r="G27" s="170">
        <v>0</v>
      </c>
      <c r="H27" s="170">
        <v>0</v>
      </c>
      <c r="I27" s="170">
        <f t="shared" si="6"/>
        <v>11800</v>
      </c>
    </row>
    <row r="28" spans="2:9" ht="12.75">
      <c r="B28" s="191" t="s">
        <v>342</v>
      </c>
      <c r="C28" s="192"/>
      <c r="D28" s="170">
        <v>13518723.92</v>
      </c>
      <c r="E28" s="170">
        <v>-413341.03</v>
      </c>
      <c r="F28" s="170">
        <f t="shared" si="5"/>
        <v>13105382.89</v>
      </c>
      <c r="G28" s="170">
        <v>583462.9</v>
      </c>
      <c r="H28" s="170">
        <v>492182.56</v>
      </c>
      <c r="I28" s="170">
        <f t="shared" si="6"/>
        <v>12521919.99</v>
      </c>
    </row>
    <row r="29" spans="2:9" ht="12.75">
      <c r="B29" s="189" t="s">
        <v>343</v>
      </c>
      <c r="C29" s="190"/>
      <c r="D29" s="193">
        <f aca="true" t="shared" si="7" ref="D29:I29">SUM(D30:D38)</f>
        <v>332229130.56</v>
      </c>
      <c r="E29" s="193">
        <f t="shared" si="7"/>
        <v>-8654369.560000006</v>
      </c>
      <c r="F29" s="193">
        <f t="shared" si="7"/>
        <v>323574761</v>
      </c>
      <c r="G29" s="193">
        <f>SUM(G30:G38)</f>
        <v>68818998.50999999</v>
      </c>
      <c r="H29" s="193">
        <f>SUM(H30:H38)</f>
        <v>61739204.28</v>
      </c>
      <c r="I29" s="193">
        <f t="shared" si="7"/>
        <v>254755762.48999998</v>
      </c>
    </row>
    <row r="30" spans="2:9" ht="12.75">
      <c r="B30" s="191" t="s">
        <v>344</v>
      </c>
      <c r="C30" s="192"/>
      <c r="D30" s="170">
        <v>30257411.74</v>
      </c>
      <c r="E30" s="170">
        <v>-1405346.22</v>
      </c>
      <c r="F30" s="170">
        <f aca="true" t="shared" si="8" ref="F30:F38">D30+E30</f>
        <v>28852065.52</v>
      </c>
      <c r="G30" s="170">
        <v>1646980.58</v>
      </c>
      <c r="H30" s="170">
        <v>1582668.05</v>
      </c>
      <c r="I30" s="170">
        <f t="shared" si="6"/>
        <v>27205084.939999998</v>
      </c>
    </row>
    <row r="31" spans="2:9" ht="12.75">
      <c r="B31" s="191" t="s">
        <v>345</v>
      </c>
      <c r="C31" s="192"/>
      <c r="D31" s="170">
        <v>28041488.81</v>
      </c>
      <c r="E31" s="170">
        <v>2328842.98</v>
      </c>
      <c r="F31" s="170">
        <f t="shared" si="8"/>
        <v>30370331.79</v>
      </c>
      <c r="G31" s="170">
        <v>3903356.64</v>
      </c>
      <c r="H31" s="170">
        <v>2727748.96</v>
      </c>
      <c r="I31" s="170">
        <f t="shared" si="6"/>
        <v>26466975.15</v>
      </c>
    </row>
    <row r="32" spans="2:9" ht="12.75">
      <c r="B32" s="191" t="s">
        <v>346</v>
      </c>
      <c r="C32" s="192"/>
      <c r="D32" s="170">
        <v>39802909.75</v>
      </c>
      <c r="E32" s="170">
        <v>-1405809.6</v>
      </c>
      <c r="F32" s="170">
        <f t="shared" si="8"/>
        <v>38397100.15</v>
      </c>
      <c r="G32" s="170">
        <v>8077086</v>
      </c>
      <c r="H32" s="170">
        <v>5033101</v>
      </c>
      <c r="I32" s="170">
        <f t="shared" si="6"/>
        <v>30320014.15</v>
      </c>
    </row>
    <row r="33" spans="2:9" ht="12.75">
      <c r="B33" s="191" t="s">
        <v>347</v>
      </c>
      <c r="C33" s="192"/>
      <c r="D33" s="170">
        <v>63167664.02</v>
      </c>
      <c r="E33" s="170">
        <v>-711650.1000000001</v>
      </c>
      <c r="F33" s="193">
        <f t="shared" si="8"/>
        <v>62456013.92</v>
      </c>
      <c r="G33" s="170">
        <v>24766272.28</v>
      </c>
      <c r="H33" s="170">
        <v>24630110.1</v>
      </c>
      <c r="I33" s="194">
        <f t="shared" si="6"/>
        <v>37689741.64</v>
      </c>
    </row>
    <row r="34" spans="2:9" ht="12.75">
      <c r="B34" s="191" t="s">
        <v>348</v>
      </c>
      <c r="C34" s="192"/>
      <c r="D34" s="170">
        <v>15312524.77</v>
      </c>
      <c r="E34" s="170">
        <v>-4841437.680000007</v>
      </c>
      <c r="F34" s="170">
        <f t="shared" si="8"/>
        <v>10471087.089999992</v>
      </c>
      <c r="G34" s="170">
        <v>776015.0800000019</v>
      </c>
      <c r="H34" s="170">
        <v>748111.0800000019</v>
      </c>
      <c r="I34" s="170">
        <f t="shared" si="6"/>
        <v>9695072.00999999</v>
      </c>
    </row>
    <row r="35" spans="2:9" ht="12.75">
      <c r="B35" s="191" t="s">
        <v>349</v>
      </c>
      <c r="C35" s="192"/>
      <c r="D35" s="170">
        <v>50201199.4</v>
      </c>
      <c r="E35" s="170">
        <v>748811.94</v>
      </c>
      <c r="F35" s="170">
        <f t="shared" si="8"/>
        <v>50950011.339999996</v>
      </c>
      <c r="G35" s="170">
        <v>10886339.92</v>
      </c>
      <c r="H35" s="170">
        <v>8820718.96</v>
      </c>
      <c r="I35" s="170">
        <f t="shared" si="6"/>
        <v>40063671.419999994</v>
      </c>
    </row>
    <row r="36" spans="2:9" ht="12.75">
      <c r="B36" s="191" t="s">
        <v>350</v>
      </c>
      <c r="C36" s="192"/>
      <c r="D36" s="170">
        <v>25654187.26</v>
      </c>
      <c r="E36" s="170">
        <v>-3067896.88</v>
      </c>
      <c r="F36" s="170">
        <f t="shared" si="8"/>
        <v>22586290.380000003</v>
      </c>
      <c r="G36" s="170">
        <v>1434881.91</v>
      </c>
      <c r="H36" s="170">
        <v>1431220.03</v>
      </c>
      <c r="I36" s="170">
        <f t="shared" si="6"/>
        <v>21151408.470000003</v>
      </c>
    </row>
    <row r="37" spans="2:9" ht="12.75">
      <c r="B37" s="191" t="s">
        <v>351</v>
      </c>
      <c r="C37" s="192"/>
      <c r="D37" s="170">
        <v>35965994.04</v>
      </c>
      <c r="E37" s="170">
        <v>-150230</v>
      </c>
      <c r="F37" s="170">
        <f t="shared" si="8"/>
        <v>35815764.04</v>
      </c>
      <c r="G37" s="170">
        <v>3529804.1</v>
      </c>
      <c r="H37" s="170">
        <v>3467264.1</v>
      </c>
      <c r="I37" s="170">
        <f t="shared" si="6"/>
        <v>32285959.939999998</v>
      </c>
    </row>
    <row r="38" spans="2:9" ht="12.75">
      <c r="B38" s="191" t="s">
        <v>352</v>
      </c>
      <c r="C38" s="192"/>
      <c r="D38" s="170">
        <v>43825750.77</v>
      </c>
      <c r="E38" s="170">
        <v>-149654</v>
      </c>
      <c r="F38" s="170">
        <f t="shared" si="8"/>
        <v>43676096.77</v>
      </c>
      <c r="G38" s="170">
        <v>13798262</v>
      </c>
      <c r="H38" s="170">
        <v>13298262</v>
      </c>
      <c r="I38" s="170">
        <f t="shared" si="6"/>
        <v>29877834.770000003</v>
      </c>
    </row>
    <row r="39" spans="2:9" ht="25.5" customHeight="1">
      <c r="B39" s="195" t="s">
        <v>353</v>
      </c>
      <c r="C39" s="196"/>
      <c r="D39" s="170">
        <f aca="true" t="shared" si="9" ref="D39:I39">SUM(D40:D48)</f>
        <v>3106964493</v>
      </c>
      <c r="E39" s="170">
        <f t="shared" si="9"/>
        <v>35000000.00000001</v>
      </c>
      <c r="F39" s="170">
        <f>SUM(F40:F48)</f>
        <v>3141964493</v>
      </c>
      <c r="G39" s="170">
        <f>SUM(G40:G48)</f>
        <v>881003838.9700001</v>
      </c>
      <c r="H39" s="170">
        <f>SUM(H40:H48)</f>
        <v>835849111.0300001</v>
      </c>
      <c r="I39" s="170">
        <f t="shared" si="9"/>
        <v>2260960654.0299997</v>
      </c>
    </row>
    <row r="40" spans="2:9" ht="12.75">
      <c r="B40" s="191" t="s">
        <v>354</v>
      </c>
      <c r="C40" s="192"/>
      <c r="D40" s="170">
        <v>2643813277</v>
      </c>
      <c r="E40" s="170">
        <v>30000000.000000007</v>
      </c>
      <c r="F40" s="170">
        <f>D40+E40</f>
        <v>2673813277</v>
      </c>
      <c r="G40" s="170">
        <v>777639447.3600001</v>
      </c>
      <c r="H40" s="170">
        <v>745485643.69</v>
      </c>
      <c r="I40" s="170">
        <f t="shared" si="6"/>
        <v>1896173829.6399999</v>
      </c>
    </row>
    <row r="41" spans="2:9" ht="12.75">
      <c r="B41" s="191" t="s">
        <v>355</v>
      </c>
      <c r="C41" s="192"/>
      <c r="D41" s="170">
        <v>199179082</v>
      </c>
      <c r="E41" s="170">
        <v>0</v>
      </c>
      <c r="F41" s="170">
        <f aca="true" t="shared" si="10" ref="F41:F83">D41+E41</f>
        <v>199179082</v>
      </c>
      <c r="G41" s="170">
        <v>57171596.27</v>
      </c>
      <c r="H41" s="170">
        <v>45072594.17</v>
      </c>
      <c r="I41" s="170">
        <f t="shared" si="6"/>
        <v>142007485.73</v>
      </c>
    </row>
    <row r="42" spans="2:9" ht="12.75">
      <c r="B42" s="191" t="s">
        <v>356</v>
      </c>
      <c r="C42" s="192"/>
      <c r="D42" s="170">
        <v>7180281</v>
      </c>
      <c r="E42" s="170">
        <v>1379310.35</v>
      </c>
      <c r="F42" s="170">
        <f t="shared" si="10"/>
        <v>8559591.35</v>
      </c>
      <c r="G42" s="170">
        <v>0</v>
      </c>
      <c r="H42" s="170">
        <v>0</v>
      </c>
      <c r="I42" s="170">
        <f t="shared" si="6"/>
        <v>8559591.35</v>
      </c>
    </row>
    <row r="43" spans="2:9" ht="12.75">
      <c r="B43" s="191" t="s">
        <v>357</v>
      </c>
      <c r="C43" s="192"/>
      <c r="D43" s="170">
        <v>71930543</v>
      </c>
      <c r="E43" s="170">
        <v>3620689.65</v>
      </c>
      <c r="F43" s="170">
        <f t="shared" si="10"/>
        <v>75551232.65</v>
      </c>
      <c r="G43" s="170">
        <v>16094442.52</v>
      </c>
      <c r="H43" s="170">
        <v>15192520.35</v>
      </c>
      <c r="I43" s="170">
        <f t="shared" si="6"/>
        <v>59456790.13000001</v>
      </c>
    </row>
    <row r="44" spans="2:9" ht="12.75">
      <c r="B44" s="191" t="s">
        <v>358</v>
      </c>
      <c r="C44" s="192"/>
      <c r="D44" s="170">
        <v>183831310</v>
      </c>
      <c r="E44" s="170">
        <v>0</v>
      </c>
      <c r="F44" s="170">
        <f t="shared" si="10"/>
        <v>183831310</v>
      </c>
      <c r="G44" s="170">
        <v>29748352.82</v>
      </c>
      <c r="H44" s="170">
        <v>29748352.82</v>
      </c>
      <c r="I44" s="170">
        <f t="shared" si="6"/>
        <v>154082957.18</v>
      </c>
    </row>
    <row r="45" spans="2:9" ht="12.75">
      <c r="B45" s="191" t="s">
        <v>359</v>
      </c>
      <c r="C45" s="192"/>
      <c r="D45" s="170">
        <v>0</v>
      </c>
      <c r="E45" s="170">
        <v>0</v>
      </c>
      <c r="F45" s="170">
        <f t="shared" si="10"/>
        <v>0</v>
      </c>
      <c r="G45" s="170">
        <v>0</v>
      </c>
      <c r="H45" s="170">
        <v>0</v>
      </c>
      <c r="I45" s="170">
        <f t="shared" si="6"/>
        <v>0</v>
      </c>
    </row>
    <row r="46" spans="2:9" ht="12.75">
      <c r="B46" s="191" t="s">
        <v>360</v>
      </c>
      <c r="C46" s="192"/>
      <c r="D46" s="170">
        <v>0</v>
      </c>
      <c r="E46" s="170">
        <v>0</v>
      </c>
      <c r="F46" s="170">
        <f t="shared" si="10"/>
        <v>0</v>
      </c>
      <c r="G46" s="170">
        <v>0</v>
      </c>
      <c r="H46" s="170">
        <v>0</v>
      </c>
      <c r="I46" s="170">
        <f t="shared" si="6"/>
        <v>0</v>
      </c>
    </row>
    <row r="47" spans="2:9" ht="12.75">
      <c r="B47" s="191" t="s">
        <v>361</v>
      </c>
      <c r="C47" s="192"/>
      <c r="D47" s="170">
        <v>1030000</v>
      </c>
      <c r="E47" s="170">
        <v>0</v>
      </c>
      <c r="F47" s="170">
        <f t="shared" si="10"/>
        <v>1030000</v>
      </c>
      <c r="G47" s="170">
        <v>350000</v>
      </c>
      <c r="H47" s="170">
        <v>350000</v>
      </c>
      <c r="I47" s="170">
        <f t="shared" si="6"/>
        <v>680000</v>
      </c>
    </row>
    <row r="48" spans="2:9" ht="12.75">
      <c r="B48" s="191" t="s">
        <v>362</v>
      </c>
      <c r="C48" s="192"/>
      <c r="D48" s="170">
        <v>0</v>
      </c>
      <c r="E48" s="170">
        <v>0</v>
      </c>
      <c r="F48" s="170">
        <f t="shared" si="10"/>
        <v>0</v>
      </c>
      <c r="G48" s="170">
        <v>0</v>
      </c>
      <c r="H48" s="170">
        <v>0</v>
      </c>
      <c r="I48" s="170">
        <f t="shared" si="6"/>
        <v>0</v>
      </c>
    </row>
    <row r="49" spans="2:9" ht="12.75">
      <c r="B49" s="195" t="s">
        <v>363</v>
      </c>
      <c r="C49" s="196"/>
      <c r="D49" s="170">
        <f aca="true" t="shared" si="11" ref="D49:I49">SUM(D50:D58)</f>
        <v>54994945.11000001</v>
      </c>
      <c r="E49" s="170">
        <f t="shared" si="11"/>
        <v>-122876.18999999994</v>
      </c>
      <c r="F49" s="170">
        <f t="shared" si="11"/>
        <v>54872068.92000001</v>
      </c>
      <c r="G49" s="170">
        <f>SUM(G50:G58)</f>
        <v>2876825.26</v>
      </c>
      <c r="H49" s="170">
        <f>SUM(H50:H58)</f>
        <v>2730368.08</v>
      </c>
      <c r="I49" s="170">
        <f t="shared" si="11"/>
        <v>51995243.660000004</v>
      </c>
    </row>
    <row r="50" spans="2:9" ht="12.75">
      <c r="B50" s="191" t="s">
        <v>364</v>
      </c>
      <c r="C50" s="192"/>
      <c r="D50" s="170">
        <v>37201696.46</v>
      </c>
      <c r="E50" s="170">
        <v>-513501.94</v>
      </c>
      <c r="F50" s="170">
        <f t="shared" si="10"/>
        <v>36688194.52</v>
      </c>
      <c r="G50" s="170">
        <v>273102.84</v>
      </c>
      <c r="H50" s="170">
        <v>165895.64</v>
      </c>
      <c r="I50" s="170">
        <f t="shared" si="6"/>
        <v>36415091.68</v>
      </c>
    </row>
    <row r="51" spans="2:9" ht="12.75">
      <c r="B51" s="191" t="s">
        <v>365</v>
      </c>
      <c r="C51" s="192"/>
      <c r="D51" s="170">
        <v>1546901.85</v>
      </c>
      <c r="E51" s="170">
        <v>-133499.03</v>
      </c>
      <c r="F51" s="170">
        <f t="shared" si="10"/>
        <v>1413402.82</v>
      </c>
      <c r="G51" s="170">
        <v>58587.5</v>
      </c>
      <c r="H51" s="170">
        <v>19337.52</v>
      </c>
      <c r="I51" s="170">
        <f t="shared" si="6"/>
        <v>1354815.32</v>
      </c>
    </row>
    <row r="52" spans="2:9" ht="12.75">
      <c r="B52" s="191" t="s">
        <v>366</v>
      </c>
      <c r="C52" s="192"/>
      <c r="D52" s="170">
        <v>6200</v>
      </c>
      <c r="E52" s="170">
        <v>226626.2</v>
      </c>
      <c r="F52" s="170">
        <f t="shared" si="10"/>
        <v>232826.2</v>
      </c>
      <c r="G52" s="170">
        <v>0</v>
      </c>
      <c r="H52" s="170">
        <v>0</v>
      </c>
      <c r="I52" s="170">
        <f t="shared" si="6"/>
        <v>232826.2</v>
      </c>
    </row>
    <row r="53" spans="2:9" ht="12.75">
      <c r="B53" s="191" t="s">
        <v>367</v>
      </c>
      <c r="C53" s="192"/>
      <c r="D53" s="170">
        <v>4757272.6</v>
      </c>
      <c r="E53" s="170">
        <v>1298248.58</v>
      </c>
      <c r="F53" s="170">
        <f t="shared" si="10"/>
        <v>6055521.18</v>
      </c>
      <c r="G53" s="170">
        <v>1472670</v>
      </c>
      <c r="H53" s="170">
        <v>1472670</v>
      </c>
      <c r="I53" s="170">
        <f t="shared" si="6"/>
        <v>4582851.18</v>
      </c>
    </row>
    <row r="54" spans="2:9" ht="12.75">
      <c r="B54" s="191" t="s">
        <v>368</v>
      </c>
      <c r="C54" s="192"/>
      <c r="D54" s="170">
        <v>0</v>
      </c>
      <c r="E54" s="170">
        <v>0</v>
      </c>
      <c r="F54" s="170">
        <f t="shared" si="10"/>
        <v>0</v>
      </c>
      <c r="G54" s="170">
        <v>0</v>
      </c>
      <c r="H54" s="170">
        <v>0</v>
      </c>
      <c r="I54" s="170">
        <f t="shared" si="6"/>
        <v>0</v>
      </c>
    </row>
    <row r="55" spans="2:9" ht="12.75">
      <c r="B55" s="191" t="s">
        <v>369</v>
      </c>
      <c r="C55" s="192"/>
      <c r="D55" s="170">
        <v>6998979.2</v>
      </c>
      <c r="E55" s="170">
        <v>-882970</v>
      </c>
      <c r="F55" s="170">
        <f t="shared" si="10"/>
        <v>6116009.2</v>
      </c>
      <c r="G55" s="170">
        <v>39913.98</v>
      </c>
      <c r="H55" s="170">
        <v>39913.98</v>
      </c>
      <c r="I55" s="170">
        <f t="shared" si="6"/>
        <v>6076095.22</v>
      </c>
    </row>
    <row r="56" spans="2:9" ht="12.75">
      <c r="B56" s="191" t="s">
        <v>370</v>
      </c>
      <c r="C56" s="192"/>
      <c r="D56" s="170">
        <v>0</v>
      </c>
      <c r="E56" s="170">
        <v>0</v>
      </c>
      <c r="F56" s="170">
        <f t="shared" si="10"/>
        <v>0</v>
      </c>
      <c r="G56" s="170">
        <v>0</v>
      </c>
      <c r="H56" s="170">
        <v>0</v>
      </c>
      <c r="I56" s="170">
        <f t="shared" si="6"/>
        <v>0</v>
      </c>
    </row>
    <row r="57" spans="2:9" ht="12.75">
      <c r="B57" s="191" t="s">
        <v>371</v>
      </c>
      <c r="C57" s="192"/>
      <c r="D57" s="170">
        <v>3101550</v>
      </c>
      <c r="E57" s="170">
        <v>0</v>
      </c>
      <c r="F57" s="170">
        <f t="shared" si="10"/>
        <v>3101550</v>
      </c>
      <c r="G57" s="170">
        <v>580150.94</v>
      </c>
      <c r="H57" s="170">
        <v>580150.94</v>
      </c>
      <c r="I57" s="170">
        <f t="shared" si="6"/>
        <v>2521399.06</v>
      </c>
    </row>
    <row r="58" spans="2:9" ht="12.75">
      <c r="B58" s="191" t="s">
        <v>372</v>
      </c>
      <c r="C58" s="192"/>
      <c r="D58" s="170">
        <v>1382345</v>
      </c>
      <c r="E58" s="170">
        <v>-117780</v>
      </c>
      <c r="F58" s="170">
        <f t="shared" si="10"/>
        <v>1264565</v>
      </c>
      <c r="G58" s="170">
        <v>452400</v>
      </c>
      <c r="H58" s="170">
        <v>452400</v>
      </c>
      <c r="I58" s="170">
        <f t="shared" si="6"/>
        <v>812165</v>
      </c>
    </row>
    <row r="59" spans="2:9" ht="12.75">
      <c r="B59" s="189" t="s">
        <v>373</v>
      </c>
      <c r="C59" s="190"/>
      <c r="D59" s="170">
        <f>SUM(D60:D62)</f>
        <v>7969477</v>
      </c>
      <c r="E59" s="170">
        <f>SUM(E60:E62)</f>
        <v>0</v>
      </c>
      <c r="F59" s="170">
        <f>SUM(F60:F62)</f>
        <v>7969477</v>
      </c>
      <c r="G59" s="170">
        <f>SUM(G60:G62)</f>
        <v>0</v>
      </c>
      <c r="H59" s="170">
        <f>SUM(H60:H62)</f>
        <v>0</v>
      </c>
      <c r="I59" s="170">
        <f t="shared" si="6"/>
        <v>7969477</v>
      </c>
    </row>
    <row r="60" spans="2:9" ht="12.75">
      <c r="B60" s="191" t="s">
        <v>374</v>
      </c>
      <c r="C60" s="192"/>
      <c r="D60" s="170">
        <v>6915788</v>
      </c>
      <c r="E60" s="170">
        <v>0</v>
      </c>
      <c r="F60" s="170">
        <f t="shared" si="10"/>
        <v>6915788</v>
      </c>
      <c r="G60" s="170">
        <v>0</v>
      </c>
      <c r="H60" s="170">
        <v>0</v>
      </c>
      <c r="I60" s="170">
        <f t="shared" si="6"/>
        <v>6915788</v>
      </c>
    </row>
    <row r="61" spans="2:9" ht="12.75">
      <c r="B61" s="191" t="s">
        <v>375</v>
      </c>
      <c r="C61" s="192"/>
      <c r="D61" s="170">
        <v>0</v>
      </c>
      <c r="E61" s="170">
        <v>0</v>
      </c>
      <c r="F61" s="170">
        <f t="shared" si="10"/>
        <v>0</v>
      </c>
      <c r="G61" s="170">
        <v>0</v>
      </c>
      <c r="H61" s="170">
        <v>0</v>
      </c>
      <c r="I61" s="170">
        <f t="shared" si="6"/>
        <v>0</v>
      </c>
    </row>
    <row r="62" spans="2:9" ht="12.75">
      <c r="B62" s="191" t="s">
        <v>376</v>
      </c>
      <c r="C62" s="192"/>
      <c r="D62" s="170">
        <v>1053689</v>
      </c>
      <c r="E62" s="170">
        <v>0</v>
      </c>
      <c r="F62" s="170">
        <f t="shared" si="10"/>
        <v>1053689</v>
      </c>
      <c r="G62" s="170">
        <v>0</v>
      </c>
      <c r="H62" s="170">
        <v>0</v>
      </c>
      <c r="I62" s="170">
        <f t="shared" si="6"/>
        <v>1053689</v>
      </c>
    </row>
    <row r="63" spans="2:9" ht="12.75">
      <c r="B63" s="195" t="s">
        <v>377</v>
      </c>
      <c r="C63" s="196"/>
      <c r="D63" s="170">
        <f>D64+D65+D66+D67+D68+D70+D71</f>
        <v>1000000</v>
      </c>
      <c r="E63" s="170">
        <f>E64+E65+E66+E67+E68+E70+E71</f>
        <v>177930.76</v>
      </c>
      <c r="F63" s="170">
        <f>F64+F65+F66+F67+F68+F70+F71</f>
        <v>1177930.76</v>
      </c>
      <c r="G63" s="170">
        <f>G64+G65+G66+G67+G68+G70+G71</f>
        <v>177930.76</v>
      </c>
      <c r="H63" s="170">
        <f>H64+H65+H66+H67+H68+H70+H71</f>
        <v>177930.76</v>
      </c>
      <c r="I63" s="170">
        <f t="shared" si="6"/>
        <v>1000000</v>
      </c>
    </row>
    <row r="64" spans="2:9" ht="12.75">
      <c r="B64" s="191" t="s">
        <v>378</v>
      </c>
      <c r="C64" s="192"/>
      <c r="D64" s="170">
        <v>0</v>
      </c>
      <c r="E64" s="170">
        <v>0</v>
      </c>
      <c r="F64" s="170">
        <f t="shared" si="10"/>
        <v>0</v>
      </c>
      <c r="G64" s="170">
        <v>0</v>
      </c>
      <c r="H64" s="170">
        <v>0</v>
      </c>
      <c r="I64" s="170">
        <f t="shared" si="6"/>
        <v>0</v>
      </c>
    </row>
    <row r="65" spans="2:9" ht="12.75">
      <c r="B65" s="191" t="s">
        <v>379</v>
      </c>
      <c r="C65" s="192"/>
      <c r="D65" s="170">
        <v>0</v>
      </c>
      <c r="E65" s="170">
        <v>0</v>
      </c>
      <c r="F65" s="170">
        <f t="shared" si="10"/>
        <v>0</v>
      </c>
      <c r="G65" s="170">
        <v>0</v>
      </c>
      <c r="H65" s="170">
        <v>0</v>
      </c>
      <c r="I65" s="170">
        <f t="shared" si="6"/>
        <v>0</v>
      </c>
    </row>
    <row r="66" spans="2:9" ht="12.75">
      <c r="B66" s="191" t="s">
        <v>380</v>
      </c>
      <c r="C66" s="192"/>
      <c r="D66" s="170">
        <v>0</v>
      </c>
      <c r="E66" s="170">
        <v>0</v>
      </c>
      <c r="F66" s="170">
        <f t="shared" si="10"/>
        <v>0</v>
      </c>
      <c r="G66" s="170">
        <v>0</v>
      </c>
      <c r="H66" s="170">
        <v>0</v>
      </c>
      <c r="I66" s="170">
        <f t="shared" si="6"/>
        <v>0</v>
      </c>
    </row>
    <row r="67" spans="2:9" ht="12.75">
      <c r="B67" s="191" t="s">
        <v>381</v>
      </c>
      <c r="C67" s="192"/>
      <c r="D67" s="170">
        <v>0</v>
      </c>
      <c r="E67" s="170">
        <v>0</v>
      </c>
      <c r="F67" s="170">
        <f t="shared" si="10"/>
        <v>0</v>
      </c>
      <c r="G67" s="170">
        <v>0</v>
      </c>
      <c r="H67" s="170">
        <v>0</v>
      </c>
      <c r="I67" s="170">
        <f t="shared" si="6"/>
        <v>0</v>
      </c>
    </row>
    <row r="68" spans="2:9" ht="12.75">
      <c r="B68" s="191" t="s">
        <v>382</v>
      </c>
      <c r="C68" s="192"/>
      <c r="D68" s="170">
        <v>1000000</v>
      </c>
      <c r="E68" s="170">
        <v>177930.76</v>
      </c>
      <c r="F68" s="170">
        <f t="shared" si="10"/>
        <v>1177930.76</v>
      </c>
      <c r="G68" s="170">
        <v>177930.76</v>
      </c>
      <c r="H68" s="170">
        <v>177930.76</v>
      </c>
      <c r="I68" s="170">
        <f t="shared" si="6"/>
        <v>1000000</v>
      </c>
    </row>
    <row r="69" spans="2:9" ht="12.75">
      <c r="B69" s="197" t="s">
        <v>383</v>
      </c>
      <c r="C69" s="192"/>
      <c r="D69" s="170">
        <v>1000000</v>
      </c>
      <c r="E69" s="170">
        <v>0</v>
      </c>
      <c r="F69" s="170">
        <f t="shared" si="10"/>
        <v>1000000</v>
      </c>
      <c r="G69" s="170">
        <v>1000000</v>
      </c>
      <c r="H69" s="170">
        <v>0</v>
      </c>
      <c r="I69" s="170">
        <f t="shared" si="6"/>
        <v>0</v>
      </c>
    </row>
    <row r="70" spans="2:9" ht="12.75">
      <c r="B70" s="191" t="s">
        <v>384</v>
      </c>
      <c r="C70" s="192"/>
      <c r="D70" s="170">
        <v>0</v>
      </c>
      <c r="E70" s="170">
        <v>0</v>
      </c>
      <c r="F70" s="170">
        <f t="shared" si="10"/>
        <v>0</v>
      </c>
      <c r="G70" s="170">
        <v>0</v>
      </c>
      <c r="H70" s="170">
        <v>0</v>
      </c>
      <c r="I70" s="170">
        <f t="shared" si="6"/>
        <v>0</v>
      </c>
    </row>
    <row r="71" spans="2:9" ht="12.75">
      <c r="B71" s="191" t="s">
        <v>385</v>
      </c>
      <c r="C71" s="192"/>
      <c r="D71" s="170">
        <v>0</v>
      </c>
      <c r="E71" s="170">
        <v>0</v>
      </c>
      <c r="F71" s="170">
        <f t="shared" si="10"/>
        <v>0</v>
      </c>
      <c r="G71" s="170">
        <v>0</v>
      </c>
      <c r="H71" s="170">
        <v>0</v>
      </c>
      <c r="I71" s="170">
        <f t="shared" si="6"/>
        <v>0</v>
      </c>
    </row>
    <row r="72" spans="2:9" ht="12.75">
      <c r="B72" s="189" t="s">
        <v>386</v>
      </c>
      <c r="C72" s="190"/>
      <c r="D72" s="170">
        <f>SUM(D73:D75)</f>
        <v>2316999037</v>
      </c>
      <c r="E72" s="170">
        <f>SUM(E73:E75)</f>
        <v>1180665.7900000066</v>
      </c>
      <c r="F72" s="170">
        <f>SUM(F73:F75)</f>
        <v>2318179702.79</v>
      </c>
      <c r="G72" s="170">
        <f>SUM(G73:G75)</f>
        <v>566605373.4200001</v>
      </c>
      <c r="H72" s="170">
        <f>SUM(H73:H75)</f>
        <v>565332878.9300001</v>
      </c>
      <c r="I72" s="170">
        <f t="shared" si="6"/>
        <v>1751574329.37</v>
      </c>
    </row>
    <row r="73" spans="2:9" ht="12.75">
      <c r="B73" s="191" t="s">
        <v>387</v>
      </c>
      <c r="C73" s="192"/>
      <c r="D73" s="170">
        <v>2117161537</v>
      </c>
      <c r="E73" s="170">
        <v>0</v>
      </c>
      <c r="F73" s="170">
        <f t="shared" si="10"/>
        <v>2117161537</v>
      </c>
      <c r="G73" s="170">
        <v>535191567.29</v>
      </c>
      <c r="H73" s="170">
        <v>535191567.29</v>
      </c>
      <c r="I73" s="170">
        <f t="shared" si="6"/>
        <v>1581969969.71</v>
      </c>
    </row>
    <row r="74" spans="2:9" ht="12.75">
      <c r="B74" s="191" t="s">
        <v>388</v>
      </c>
      <c r="C74" s="192"/>
      <c r="D74" s="170">
        <v>0</v>
      </c>
      <c r="E74" s="170">
        <v>0</v>
      </c>
      <c r="F74" s="170">
        <f t="shared" si="10"/>
        <v>0</v>
      </c>
      <c r="G74" s="170">
        <v>0</v>
      </c>
      <c r="H74" s="170">
        <v>0</v>
      </c>
      <c r="I74" s="170">
        <f t="shared" si="6"/>
        <v>0</v>
      </c>
    </row>
    <row r="75" spans="2:9" ht="12.75">
      <c r="B75" s="191" t="s">
        <v>389</v>
      </c>
      <c r="C75" s="192"/>
      <c r="D75" s="170">
        <v>199837500</v>
      </c>
      <c r="E75" s="170">
        <v>1180665.7900000066</v>
      </c>
      <c r="F75" s="170">
        <f t="shared" si="10"/>
        <v>201018165.79000002</v>
      </c>
      <c r="G75" s="170">
        <v>31413806.129999995</v>
      </c>
      <c r="H75" s="170">
        <v>30141311.64</v>
      </c>
      <c r="I75" s="170">
        <f t="shared" si="6"/>
        <v>169604359.66000003</v>
      </c>
    </row>
    <row r="76" spans="2:9" ht="12.75">
      <c r="B76" s="189" t="s">
        <v>390</v>
      </c>
      <c r="C76" s="190"/>
      <c r="D76" s="170">
        <f>SUM(D77:D83)</f>
        <v>426204128</v>
      </c>
      <c r="E76" s="170">
        <f>SUM(E77:E83)</f>
        <v>0</v>
      </c>
      <c r="F76" s="170">
        <f>SUM(F77:F83)</f>
        <v>426204128</v>
      </c>
      <c r="G76" s="170">
        <f>SUM(G77:G83)</f>
        <v>96048973.38999999</v>
      </c>
      <c r="H76" s="170">
        <f>SUM(H77:H83)</f>
        <v>96048973.38999999</v>
      </c>
      <c r="I76" s="170">
        <f t="shared" si="6"/>
        <v>330155154.61</v>
      </c>
    </row>
    <row r="77" spans="2:9" ht="12.75">
      <c r="B77" s="191" t="s">
        <v>391</v>
      </c>
      <c r="C77" s="192"/>
      <c r="D77" s="170">
        <v>0</v>
      </c>
      <c r="E77" s="170">
        <v>0</v>
      </c>
      <c r="F77" s="170">
        <f t="shared" si="10"/>
        <v>0</v>
      </c>
      <c r="G77" s="170">
        <v>6772832.02</v>
      </c>
      <c r="H77" s="170">
        <v>6772832.02</v>
      </c>
      <c r="I77" s="170">
        <f t="shared" si="6"/>
        <v>-6772832.02</v>
      </c>
    </row>
    <row r="78" spans="2:9" ht="12.75">
      <c r="B78" s="191" t="s">
        <v>392</v>
      </c>
      <c r="C78" s="192"/>
      <c r="D78" s="170">
        <v>415204128</v>
      </c>
      <c r="E78" s="170">
        <v>0</v>
      </c>
      <c r="F78" s="170">
        <f t="shared" si="10"/>
        <v>415204128</v>
      </c>
      <c r="G78" s="170">
        <v>89276141.36999999</v>
      </c>
      <c r="H78" s="170">
        <v>89276141.36999999</v>
      </c>
      <c r="I78" s="170">
        <f t="shared" si="6"/>
        <v>325927986.63</v>
      </c>
    </row>
    <row r="79" spans="2:9" ht="12.75">
      <c r="B79" s="191" t="s">
        <v>393</v>
      </c>
      <c r="C79" s="192"/>
      <c r="D79" s="170">
        <v>0</v>
      </c>
      <c r="E79" s="170">
        <v>0</v>
      </c>
      <c r="F79" s="170">
        <f t="shared" si="10"/>
        <v>0</v>
      </c>
      <c r="G79" s="170">
        <v>0</v>
      </c>
      <c r="H79" s="170">
        <v>0</v>
      </c>
      <c r="I79" s="170">
        <f t="shared" si="6"/>
        <v>0</v>
      </c>
    </row>
    <row r="80" spans="2:9" ht="12.75">
      <c r="B80" s="191" t="s">
        <v>394</v>
      </c>
      <c r="C80" s="192"/>
      <c r="D80" s="170">
        <v>0</v>
      </c>
      <c r="E80" s="170">
        <v>0</v>
      </c>
      <c r="F80" s="170">
        <f t="shared" si="10"/>
        <v>0</v>
      </c>
      <c r="G80" s="170">
        <v>0</v>
      </c>
      <c r="H80" s="170">
        <v>0</v>
      </c>
      <c r="I80" s="170">
        <f t="shared" si="6"/>
        <v>0</v>
      </c>
    </row>
    <row r="81" spans="2:9" ht="12.75">
      <c r="B81" s="191" t="s">
        <v>395</v>
      </c>
      <c r="C81" s="192"/>
      <c r="D81" s="170">
        <v>0</v>
      </c>
      <c r="E81" s="170">
        <v>0</v>
      </c>
      <c r="F81" s="170">
        <f t="shared" si="10"/>
        <v>0</v>
      </c>
      <c r="G81" s="170">
        <v>0</v>
      </c>
      <c r="H81" s="170">
        <v>0</v>
      </c>
      <c r="I81" s="170">
        <f t="shared" si="6"/>
        <v>0</v>
      </c>
    </row>
    <row r="82" spans="2:9" ht="12.75">
      <c r="B82" s="191" t="s">
        <v>396</v>
      </c>
      <c r="C82" s="192"/>
      <c r="D82" s="170">
        <v>0</v>
      </c>
      <c r="E82" s="170">
        <v>0</v>
      </c>
      <c r="F82" s="170">
        <f t="shared" si="10"/>
        <v>0</v>
      </c>
      <c r="G82" s="170">
        <v>0</v>
      </c>
      <c r="H82" s="170">
        <v>0</v>
      </c>
      <c r="I82" s="170">
        <f t="shared" si="6"/>
        <v>0</v>
      </c>
    </row>
    <row r="83" spans="2:9" ht="12.75">
      <c r="B83" s="191" t="s">
        <v>397</v>
      </c>
      <c r="C83" s="192"/>
      <c r="D83" s="170">
        <v>11000000</v>
      </c>
      <c r="E83" s="170">
        <v>0</v>
      </c>
      <c r="F83" s="170">
        <f t="shared" si="10"/>
        <v>11000000</v>
      </c>
      <c r="G83" s="170">
        <v>0</v>
      </c>
      <c r="H83" s="170">
        <v>0</v>
      </c>
      <c r="I83" s="170">
        <f t="shared" si="6"/>
        <v>11000000</v>
      </c>
    </row>
    <row r="84" spans="2:9" ht="12.75">
      <c r="B84" s="198"/>
      <c r="C84" s="199"/>
      <c r="D84" s="200"/>
      <c r="E84" s="201"/>
      <c r="F84" s="201"/>
      <c r="G84" s="201"/>
      <c r="H84" s="201"/>
      <c r="I84" s="201"/>
    </row>
    <row r="85" spans="2:9" ht="12.75">
      <c r="B85" s="202" t="s">
        <v>398</v>
      </c>
      <c r="C85" s="203"/>
      <c r="D85" s="204">
        <f aca="true" t="shared" si="12" ref="D85:I85">D86+D104+D94+D114+D124+D134+D138+D147+D151</f>
        <v>11774804337</v>
      </c>
      <c r="E85" s="204">
        <f>E86+E104+E94+E114+E124+E134+E138+E147+E151</f>
        <v>456845166.58000004</v>
      </c>
      <c r="F85" s="204">
        <f t="shared" si="12"/>
        <v>12231649503.58</v>
      </c>
      <c r="G85" s="204">
        <f t="shared" si="12"/>
        <v>3091489703.1699996</v>
      </c>
      <c r="H85" s="204">
        <f t="shared" si="12"/>
        <v>3091356900.37</v>
      </c>
      <c r="I85" s="204">
        <f t="shared" si="12"/>
        <v>9140159800.41</v>
      </c>
    </row>
    <row r="86" spans="2:9" ht="12.75">
      <c r="B86" s="189" t="s">
        <v>325</v>
      </c>
      <c r="C86" s="190"/>
      <c r="D86" s="170">
        <f>SUM(D87:D93)</f>
        <v>0</v>
      </c>
      <c r="E86" s="170">
        <f>SUM(E87:E93)</f>
        <v>267895184.01000002</v>
      </c>
      <c r="F86" s="170">
        <f>SUM(F87:F93)</f>
        <v>267895184.01000002</v>
      </c>
      <c r="G86" s="170">
        <f>SUM(G87:G93)</f>
        <v>110443144.45</v>
      </c>
      <c r="H86" s="170">
        <f>SUM(H87:H93)</f>
        <v>110443144.45</v>
      </c>
      <c r="I86" s="170">
        <f aca="true" t="shared" si="13" ref="I86:I149">F86-G86</f>
        <v>157452039.56</v>
      </c>
    </row>
    <row r="87" spans="2:9" ht="12.75">
      <c r="B87" s="191" t="s">
        <v>326</v>
      </c>
      <c r="C87" s="192"/>
      <c r="D87" s="170">
        <v>0</v>
      </c>
      <c r="E87" s="170">
        <v>217460058.15</v>
      </c>
      <c r="F87" s="170">
        <f aca="true" t="shared" si="14" ref="F87:F103">D87+E87</f>
        <v>217460058.15</v>
      </c>
      <c r="G87" s="170">
        <v>60161560.15</v>
      </c>
      <c r="H87" s="170">
        <v>60161560.15</v>
      </c>
      <c r="I87" s="170">
        <f t="shared" si="13"/>
        <v>157298498</v>
      </c>
    </row>
    <row r="88" spans="2:9" ht="12.75">
      <c r="B88" s="191" t="s">
        <v>327</v>
      </c>
      <c r="C88" s="192"/>
      <c r="D88" s="170">
        <v>0</v>
      </c>
      <c r="E88" s="170">
        <v>326628.33</v>
      </c>
      <c r="F88" s="170">
        <f t="shared" si="14"/>
        <v>326628.33</v>
      </c>
      <c r="G88" s="170">
        <v>173086.77</v>
      </c>
      <c r="H88" s="170">
        <v>173086.77</v>
      </c>
      <c r="I88" s="170">
        <f t="shared" si="13"/>
        <v>153541.56000000003</v>
      </c>
    </row>
    <row r="89" spans="2:9" ht="12.75">
      <c r="B89" s="191" t="s">
        <v>328</v>
      </c>
      <c r="C89" s="192"/>
      <c r="D89" s="170">
        <v>0</v>
      </c>
      <c r="E89" s="170">
        <v>23058167.41</v>
      </c>
      <c r="F89" s="170">
        <f t="shared" si="14"/>
        <v>23058167.41</v>
      </c>
      <c r="G89" s="170">
        <v>23058167.41</v>
      </c>
      <c r="H89" s="170">
        <v>23058167.41</v>
      </c>
      <c r="I89" s="170">
        <f t="shared" si="13"/>
        <v>0</v>
      </c>
    </row>
    <row r="90" spans="2:9" ht="12.75">
      <c r="B90" s="191" t="s">
        <v>329</v>
      </c>
      <c r="C90" s="192"/>
      <c r="D90" s="170">
        <v>0</v>
      </c>
      <c r="E90" s="170">
        <v>1480</v>
      </c>
      <c r="F90" s="170">
        <f t="shared" si="14"/>
        <v>1480</v>
      </c>
      <c r="G90" s="170">
        <v>1480</v>
      </c>
      <c r="H90" s="170">
        <v>1480</v>
      </c>
      <c r="I90" s="170">
        <f t="shared" si="13"/>
        <v>0</v>
      </c>
    </row>
    <row r="91" spans="2:9" ht="12.75">
      <c r="B91" s="191" t="s">
        <v>330</v>
      </c>
      <c r="C91" s="192"/>
      <c r="D91" s="170">
        <v>0</v>
      </c>
      <c r="E91" s="170">
        <v>23087099.64</v>
      </c>
      <c r="F91" s="170">
        <f t="shared" si="14"/>
        <v>23087099.64</v>
      </c>
      <c r="G91" s="170">
        <v>23087099.64</v>
      </c>
      <c r="H91" s="170">
        <v>23087099.64</v>
      </c>
      <c r="I91" s="170">
        <f t="shared" si="13"/>
        <v>0</v>
      </c>
    </row>
    <row r="92" spans="2:9" ht="12.75">
      <c r="B92" s="191" t="s">
        <v>331</v>
      </c>
      <c r="C92" s="192"/>
      <c r="D92" s="170">
        <v>0</v>
      </c>
      <c r="E92" s="170">
        <v>0</v>
      </c>
      <c r="F92" s="170">
        <f t="shared" si="14"/>
        <v>0</v>
      </c>
      <c r="G92" s="170">
        <v>0</v>
      </c>
      <c r="H92" s="170">
        <v>0</v>
      </c>
      <c r="I92" s="170">
        <f t="shared" si="13"/>
        <v>0</v>
      </c>
    </row>
    <row r="93" spans="2:9" ht="12.75">
      <c r="B93" s="191" t="s">
        <v>332</v>
      </c>
      <c r="C93" s="192"/>
      <c r="D93" s="170">
        <v>0</v>
      </c>
      <c r="E93" s="170">
        <v>3961750.48</v>
      </c>
      <c r="F93" s="170">
        <f t="shared" si="14"/>
        <v>3961750.48</v>
      </c>
      <c r="G93" s="170">
        <v>3961750.48</v>
      </c>
      <c r="H93" s="170">
        <v>3961750.48</v>
      </c>
      <c r="I93" s="170">
        <f t="shared" si="13"/>
        <v>0</v>
      </c>
    </row>
    <row r="94" spans="2:9" ht="12.75">
      <c r="B94" s="189" t="s">
        <v>333</v>
      </c>
      <c r="C94" s="190"/>
      <c r="D94" s="170">
        <f>SUM(D95:D103)</f>
        <v>2600000</v>
      </c>
      <c r="E94" s="170">
        <f>SUM(E95:E103)</f>
        <v>223096.72</v>
      </c>
      <c r="F94" s="170">
        <f>SUM(F95:F103)</f>
        <v>2823096.7199999997</v>
      </c>
      <c r="G94" s="170">
        <f>SUM(G95:G103)</f>
        <v>427629.32</v>
      </c>
      <c r="H94" s="170">
        <f>SUM(H95:H103)</f>
        <v>294826.52</v>
      </c>
      <c r="I94" s="170">
        <f t="shared" si="13"/>
        <v>2395467.4</v>
      </c>
    </row>
    <row r="95" spans="2:9" ht="12.75">
      <c r="B95" s="191" t="s">
        <v>334</v>
      </c>
      <c r="C95" s="192"/>
      <c r="D95" s="170">
        <v>0</v>
      </c>
      <c r="E95" s="170">
        <v>159284.51</v>
      </c>
      <c r="F95" s="170">
        <f t="shared" si="14"/>
        <v>159284.51</v>
      </c>
      <c r="G95" s="170">
        <v>159284.51</v>
      </c>
      <c r="H95" s="170">
        <v>159284.51</v>
      </c>
      <c r="I95" s="170">
        <f t="shared" si="13"/>
        <v>0</v>
      </c>
    </row>
    <row r="96" spans="2:9" ht="12.75">
      <c r="B96" s="191" t="s">
        <v>335</v>
      </c>
      <c r="C96" s="192"/>
      <c r="D96" s="170">
        <v>2600000</v>
      </c>
      <c r="E96" s="170">
        <v>0</v>
      </c>
      <c r="F96" s="170">
        <f t="shared" si="14"/>
        <v>2600000</v>
      </c>
      <c r="G96" s="170">
        <v>204532.6</v>
      </c>
      <c r="H96" s="170">
        <v>71729.8</v>
      </c>
      <c r="I96" s="170">
        <f t="shared" si="13"/>
        <v>2395467.4</v>
      </c>
    </row>
    <row r="97" spans="2:9" ht="12.75">
      <c r="B97" s="191" t="s">
        <v>336</v>
      </c>
      <c r="C97" s="192"/>
      <c r="D97" s="170">
        <v>0</v>
      </c>
      <c r="E97" s="170">
        <v>0</v>
      </c>
      <c r="F97" s="170">
        <f t="shared" si="14"/>
        <v>0</v>
      </c>
      <c r="G97" s="170">
        <v>0</v>
      </c>
      <c r="H97" s="170">
        <v>0</v>
      </c>
      <c r="I97" s="170">
        <f t="shared" si="13"/>
        <v>0</v>
      </c>
    </row>
    <row r="98" spans="2:9" ht="12.75">
      <c r="B98" s="191" t="s">
        <v>337</v>
      </c>
      <c r="C98" s="192"/>
      <c r="D98" s="170">
        <v>0</v>
      </c>
      <c r="E98" s="170">
        <v>0</v>
      </c>
      <c r="F98" s="170">
        <f t="shared" si="14"/>
        <v>0</v>
      </c>
      <c r="G98" s="170">
        <v>0</v>
      </c>
      <c r="H98" s="170">
        <v>0</v>
      </c>
      <c r="I98" s="170">
        <f t="shared" si="13"/>
        <v>0</v>
      </c>
    </row>
    <row r="99" spans="2:9" ht="12.75">
      <c r="B99" s="191" t="s">
        <v>338</v>
      </c>
      <c r="C99" s="192"/>
      <c r="D99" s="170">
        <v>0</v>
      </c>
      <c r="E99" s="170">
        <v>0</v>
      </c>
      <c r="F99" s="170">
        <f t="shared" si="14"/>
        <v>0</v>
      </c>
      <c r="G99" s="170">
        <v>0</v>
      </c>
      <c r="H99" s="170">
        <v>0</v>
      </c>
      <c r="I99" s="170">
        <f t="shared" si="13"/>
        <v>0</v>
      </c>
    </row>
    <row r="100" spans="2:9" ht="12.75">
      <c r="B100" s="191" t="s">
        <v>339</v>
      </c>
      <c r="C100" s="192"/>
      <c r="D100" s="170">
        <v>0</v>
      </c>
      <c r="E100" s="170">
        <v>34982.8</v>
      </c>
      <c r="F100" s="170">
        <f t="shared" si="14"/>
        <v>34982.8</v>
      </c>
      <c r="G100" s="170">
        <v>34982.8</v>
      </c>
      <c r="H100" s="170">
        <v>34982.8</v>
      </c>
      <c r="I100" s="170">
        <f t="shared" si="13"/>
        <v>0</v>
      </c>
    </row>
    <row r="101" spans="2:9" ht="12.75">
      <c r="B101" s="191" t="s">
        <v>340</v>
      </c>
      <c r="C101" s="192"/>
      <c r="D101" s="170">
        <v>0</v>
      </c>
      <c r="E101" s="170">
        <v>16690.08</v>
      </c>
      <c r="F101" s="170">
        <f t="shared" si="14"/>
        <v>16690.08</v>
      </c>
      <c r="G101" s="170">
        <v>16690.08</v>
      </c>
      <c r="H101" s="170">
        <v>16690.08</v>
      </c>
      <c r="I101" s="170">
        <f t="shared" si="13"/>
        <v>0</v>
      </c>
    </row>
    <row r="102" spans="2:9" ht="12.75">
      <c r="B102" s="191" t="s">
        <v>341</v>
      </c>
      <c r="C102" s="192"/>
      <c r="D102" s="170">
        <v>0</v>
      </c>
      <c r="E102" s="170">
        <v>0</v>
      </c>
      <c r="F102" s="170">
        <f t="shared" si="14"/>
        <v>0</v>
      </c>
      <c r="G102" s="170">
        <v>0</v>
      </c>
      <c r="H102" s="170">
        <v>0</v>
      </c>
      <c r="I102" s="170">
        <f t="shared" si="13"/>
        <v>0</v>
      </c>
    </row>
    <row r="103" spans="2:9" ht="12.75">
      <c r="B103" s="191" t="s">
        <v>342</v>
      </c>
      <c r="C103" s="192"/>
      <c r="D103" s="170">
        <v>0</v>
      </c>
      <c r="E103" s="170">
        <v>12139.33</v>
      </c>
      <c r="F103" s="170">
        <f t="shared" si="14"/>
        <v>12139.33</v>
      </c>
      <c r="G103" s="170">
        <v>12139.33</v>
      </c>
      <c r="H103" s="170">
        <v>12139.33</v>
      </c>
      <c r="I103" s="170">
        <f t="shared" si="13"/>
        <v>0</v>
      </c>
    </row>
    <row r="104" spans="2:9" ht="12.75">
      <c r="B104" s="189" t="s">
        <v>343</v>
      </c>
      <c r="C104" s="190"/>
      <c r="D104" s="170">
        <f>SUM(D105:D113)</f>
        <v>0</v>
      </c>
      <c r="E104" s="170">
        <f>SUM(E105:E113)</f>
        <v>103920694.91</v>
      </c>
      <c r="F104" s="170">
        <f>SUM(F105:F113)</f>
        <v>103920694.91</v>
      </c>
      <c r="G104" s="170">
        <f>SUM(G105:G113)</f>
        <v>26991542.91</v>
      </c>
      <c r="H104" s="170">
        <f>SUM(H105:H113)</f>
        <v>26991542.91</v>
      </c>
      <c r="I104" s="170">
        <f t="shared" si="13"/>
        <v>76929152</v>
      </c>
    </row>
    <row r="105" spans="2:9" ht="12.75">
      <c r="B105" s="191" t="s">
        <v>344</v>
      </c>
      <c r="C105" s="192"/>
      <c r="D105" s="170">
        <v>0</v>
      </c>
      <c r="E105" s="170">
        <v>0</v>
      </c>
      <c r="F105" s="170">
        <f>D105+E105</f>
        <v>0</v>
      </c>
      <c r="G105" s="170">
        <v>0</v>
      </c>
      <c r="H105" s="170">
        <v>0</v>
      </c>
      <c r="I105" s="170">
        <f t="shared" si="13"/>
        <v>0</v>
      </c>
    </row>
    <row r="106" spans="2:9" ht="12.75">
      <c r="B106" s="191" t="s">
        <v>345</v>
      </c>
      <c r="C106" s="192"/>
      <c r="D106" s="170">
        <v>0</v>
      </c>
      <c r="E106" s="170">
        <v>0</v>
      </c>
      <c r="F106" s="170">
        <f aca="true" t="shared" si="15" ref="F106:F113">D106+E106</f>
        <v>0</v>
      </c>
      <c r="G106" s="170">
        <v>0</v>
      </c>
      <c r="H106" s="170">
        <v>0</v>
      </c>
      <c r="I106" s="170">
        <f t="shared" si="13"/>
        <v>0</v>
      </c>
    </row>
    <row r="107" spans="2:9" ht="12.75">
      <c r="B107" s="191" t="s">
        <v>346</v>
      </c>
      <c r="C107" s="192"/>
      <c r="D107" s="170">
        <v>0</v>
      </c>
      <c r="E107" s="170">
        <v>0</v>
      </c>
      <c r="F107" s="170">
        <f t="shared" si="15"/>
        <v>0</v>
      </c>
      <c r="G107" s="170">
        <v>0</v>
      </c>
      <c r="H107" s="170">
        <v>0</v>
      </c>
      <c r="I107" s="170">
        <f t="shared" si="13"/>
        <v>0</v>
      </c>
    </row>
    <row r="108" spans="2:9" ht="12.75">
      <c r="B108" s="191" t="s">
        <v>347</v>
      </c>
      <c r="C108" s="192"/>
      <c r="D108" s="170">
        <v>0</v>
      </c>
      <c r="E108" s="170">
        <v>1332010.07</v>
      </c>
      <c r="F108" s="170">
        <f t="shared" si="15"/>
        <v>1332010.07</v>
      </c>
      <c r="G108" s="170">
        <v>1332010.07</v>
      </c>
      <c r="H108" s="170">
        <v>1332010.07</v>
      </c>
      <c r="I108" s="170">
        <f t="shared" si="13"/>
        <v>0</v>
      </c>
    </row>
    <row r="109" spans="2:9" ht="12.75">
      <c r="B109" s="191" t="s">
        <v>348</v>
      </c>
      <c r="C109" s="192"/>
      <c r="D109" s="170">
        <v>0</v>
      </c>
      <c r="E109" s="170">
        <v>102588684.84</v>
      </c>
      <c r="F109" s="170">
        <f t="shared" si="15"/>
        <v>102588684.84</v>
      </c>
      <c r="G109" s="170">
        <v>25659532.84</v>
      </c>
      <c r="H109" s="170">
        <v>25659532.84</v>
      </c>
      <c r="I109" s="170">
        <f t="shared" si="13"/>
        <v>76929152</v>
      </c>
    </row>
    <row r="110" spans="2:9" ht="12.75">
      <c r="B110" s="191" t="s">
        <v>349</v>
      </c>
      <c r="C110" s="192"/>
      <c r="D110" s="170">
        <v>0</v>
      </c>
      <c r="E110" s="170">
        <v>0</v>
      </c>
      <c r="F110" s="170">
        <f t="shared" si="15"/>
        <v>0</v>
      </c>
      <c r="G110" s="170">
        <v>0</v>
      </c>
      <c r="H110" s="170">
        <v>0</v>
      </c>
      <c r="I110" s="170">
        <f t="shared" si="13"/>
        <v>0</v>
      </c>
    </row>
    <row r="111" spans="2:9" ht="12.75">
      <c r="B111" s="191" t="s">
        <v>350</v>
      </c>
      <c r="C111" s="192"/>
      <c r="D111" s="170">
        <v>0</v>
      </c>
      <c r="E111" s="170">
        <v>0</v>
      </c>
      <c r="F111" s="170">
        <f t="shared" si="15"/>
        <v>0</v>
      </c>
      <c r="G111" s="170">
        <v>0</v>
      </c>
      <c r="H111" s="170">
        <v>0</v>
      </c>
      <c r="I111" s="170">
        <f t="shared" si="13"/>
        <v>0</v>
      </c>
    </row>
    <row r="112" spans="2:9" ht="12.75">
      <c r="B112" s="191" t="s">
        <v>351</v>
      </c>
      <c r="C112" s="192"/>
      <c r="D112" s="170">
        <v>0</v>
      </c>
      <c r="E112" s="170">
        <v>0</v>
      </c>
      <c r="F112" s="170">
        <f t="shared" si="15"/>
        <v>0</v>
      </c>
      <c r="G112" s="170">
        <v>0</v>
      </c>
      <c r="H112" s="170">
        <v>0</v>
      </c>
      <c r="I112" s="170">
        <f t="shared" si="13"/>
        <v>0</v>
      </c>
    </row>
    <row r="113" spans="2:9" ht="12.75">
      <c r="B113" s="191" t="s">
        <v>352</v>
      </c>
      <c r="C113" s="192"/>
      <c r="D113" s="170">
        <v>0</v>
      </c>
      <c r="E113" s="170">
        <v>0</v>
      </c>
      <c r="F113" s="170">
        <f t="shared" si="15"/>
        <v>0</v>
      </c>
      <c r="G113" s="170">
        <v>0</v>
      </c>
      <c r="H113" s="170">
        <v>0</v>
      </c>
      <c r="I113" s="170">
        <f t="shared" si="13"/>
        <v>0</v>
      </c>
    </row>
    <row r="114" spans="2:9" ht="25.5" customHeight="1">
      <c r="B114" s="195" t="s">
        <v>353</v>
      </c>
      <c r="C114" s="196"/>
      <c r="D114" s="170">
        <f>SUM(D115:D123)</f>
        <v>9396285963</v>
      </c>
      <c r="E114" s="170">
        <f>SUM(E115:E123)</f>
        <v>52456185.440000005</v>
      </c>
      <c r="F114" s="170">
        <f>SUM(F115:F123)</f>
        <v>9448742148.44</v>
      </c>
      <c r="G114" s="170">
        <f>SUM(G115:G123)</f>
        <v>2365526417.64</v>
      </c>
      <c r="H114" s="170">
        <f>SUM(H115:H123)</f>
        <v>2365526417.64</v>
      </c>
      <c r="I114" s="170">
        <f t="shared" si="13"/>
        <v>7083215730.800001</v>
      </c>
    </row>
    <row r="115" spans="2:9" ht="12.75">
      <c r="B115" s="191" t="s">
        <v>354</v>
      </c>
      <c r="C115" s="192"/>
      <c r="D115" s="170">
        <v>9196285963</v>
      </c>
      <c r="E115" s="170">
        <v>49875158.04</v>
      </c>
      <c r="F115" s="170">
        <f>D115+E115</f>
        <v>9246161121.04</v>
      </c>
      <c r="G115" s="170">
        <v>2362945390.24</v>
      </c>
      <c r="H115" s="170">
        <v>2362945390.24</v>
      </c>
      <c r="I115" s="170">
        <f t="shared" si="13"/>
        <v>6883215730.800001</v>
      </c>
    </row>
    <row r="116" spans="2:9" ht="12.75">
      <c r="B116" s="191" t="s">
        <v>355</v>
      </c>
      <c r="C116" s="192"/>
      <c r="D116" s="170">
        <v>0</v>
      </c>
      <c r="E116" s="170">
        <v>0</v>
      </c>
      <c r="F116" s="170">
        <f aca="true" t="shared" si="16" ref="F116:F123">D116+E116</f>
        <v>0</v>
      </c>
      <c r="G116" s="170">
        <v>0</v>
      </c>
      <c r="H116" s="170">
        <v>0</v>
      </c>
      <c r="I116" s="170">
        <f t="shared" si="13"/>
        <v>0</v>
      </c>
    </row>
    <row r="117" spans="2:9" ht="12.75">
      <c r="B117" s="191" t="s">
        <v>356</v>
      </c>
      <c r="C117" s="192"/>
      <c r="D117" s="170">
        <v>0</v>
      </c>
      <c r="E117" s="170">
        <v>0</v>
      </c>
      <c r="F117" s="170">
        <f t="shared" si="16"/>
        <v>0</v>
      </c>
      <c r="G117" s="170">
        <v>0</v>
      </c>
      <c r="H117" s="170">
        <v>0</v>
      </c>
      <c r="I117" s="170">
        <f t="shared" si="13"/>
        <v>0</v>
      </c>
    </row>
    <row r="118" spans="2:9" ht="12.75">
      <c r="B118" s="191" t="s">
        <v>357</v>
      </c>
      <c r="C118" s="192"/>
      <c r="D118" s="170">
        <v>0</v>
      </c>
      <c r="E118" s="170">
        <v>197248.27</v>
      </c>
      <c r="F118" s="170">
        <f t="shared" si="16"/>
        <v>197248.27</v>
      </c>
      <c r="G118" s="170">
        <v>197248.27</v>
      </c>
      <c r="H118" s="170">
        <v>197248.27</v>
      </c>
      <c r="I118" s="170">
        <f t="shared" si="13"/>
        <v>0</v>
      </c>
    </row>
    <row r="119" spans="2:9" ht="12.75">
      <c r="B119" s="191" t="s">
        <v>358</v>
      </c>
      <c r="C119" s="192"/>
      <c r="D119" s="170">
        <v>200000000</v>
      </c>
      <c r="E119" s="170">
        <v>2383779.13</v>
      </c>
      <c r="F119" s="170">
        <f t="shared" si="16"/>
        <v>202383779.13</v>
      </c>
      <c r="G119" s="170">
        <v>2383779.13</v>
      </c>
      <c r="H119" s="170">
        <v>2383779.13</v>
      </c>
      <c r="I119" s="170">
        <f t="shared" si="13"/>
        <v>200000000</v>
      </c>
    </row>
    <row r="120" spans="2:9" ht="12.75">
      <c r="B120" s="191" t="s">
        <v>359</v>
      </c>
      <c r="C120" s="192"/>
      <c r="D120" s="170">
        <v>0</v>
      </c>
      <c r="E120" s="170">
        <v>0</v>
      </c>
      <c r="F120" s="170">
        <f t="shared" si="16"/>
        <v>0</v>
      </c>
      <c r="G120" s="170">
        <v>0</v>
      </c>
      <c r="H120" s="170">
        <v>0</v>
      </c>
      <c r="I120" s="170">
        <f t="shared" si="13"/>
        <v>0</v>
      </c>
    </row>
    <row r="121" spans="2:9" ht="12.75">
      <c r="B121" s="191" t="s">
        <v>360</v>
      </c>
      <c r="C121" s="192"/>
      <c r="D121" s="170">
        <v>0</v>
      </c>
      <c r="E121" s="170">
        <v>0</v>
      </c>
      <c r="F121" s="170">
        <f t="shared" si="16"/>
        <v>0</v>
      </c>
      <c r="G121" s="170">
        <v>0</v>
      </c>
      <c r="H121" s="170">
        <v>0</v>
      </c>
      <c r="I121" s="170">
        <f t="shared" si="13"/>
        <v>0</v>
      </c>
    </row>
    <row r="122" spans="2:9" ht="12.75">
      <c r="B122" s="191" t="s">
        <v>361</v>
      </c>
      <c r="C122" s="192"/>
      <c r="D122" s="170">
        <v>0</v>
      </c>
      <c r="E122" s="170">
        <v>0</v>
      </c>
      <c r="F122" s="170">
        <f t="shared" si="16"/>
        <v>0</v>
      </c>
      <c r="G122" s="170">
        <v>0</v>
      </c>
      <c r="H122" s="170">
        <v>0</v>
      </c>
      <c r="I122" s="170">
        <f t="shared" si="13"/>
        <v>0</v>
      </c>
    </row>
    <row r="123" spans="2:9" ht="12.75">
      <c r="B123" s="191" t="s">
        <v>362</v>
      </c>
      <c r="C123" s="192"/>
      <c r="D123" s="170">
        <v>0</v>
      </c>
      <c r="E123" s="170">
        <v>0</v>
      </c>
      <c r="F123" s="170">
        <f t="shared" si="16"/>
        <v>0</v>
      </c>
      <c r="G123" s="170">
        <v>0</v>
      </c>
      <c r="H123" s="170">
        <v>0</v>
      </c>
      <c r="I123" s="170">
        <f t="shared" si="13"/>
        <v>0</v>
      </c>
    </row>
    <row r="124" spans="2:9" ht="12.75">
      <c r="B124" s="189" t="s">
        <v>363</v>
      </c>
      <c r="C124" s="190"/>
      <c r="D124" s="170">
        <f>SUM(D125:D133)</f>
        <v>0</v>
      </c>
      <c r="E124" s="170">
        <f>SUM(E125:E133)</f>
        <v>8758200</v>
      </c>
      <c r="F124" s="170">
        <f>SUM(F125:F133)</f>
        <v>8758200</v>
      </c>
      <c r="G124" s="170">
        <f>SUM(G125:G133)</f>
        <v>8200</v>
      </c>
      <c r="H124" s="170">
        <f>SUM(H125:H133)</f>
        <v>8200</v>
      </c>
      <c r="I124" s="170">
        <f t="shared" si="13"/>
        <v>8750000</v>
      </c>
    </row>
    <row r="125" spans="2:9" ht="12.75">
      <c r="B125" s="191" t="s">
        <v>364</v>
      </c>
      <c r="C125" s="192"/>
      <c r="D125" s="170">
        <v>0</v>
      </c>
      <c r="E125" s="170">
        <v>8200</v>
      </c>
      <c r="F125" s="170">
        <f>D125+E125</f>
        <v>8200</v>
      </c>
      <c r="G125" s="170">
        <v>8200</v>
      </c>
      <c r="H125" s="170">
        <v>8200</v>
      </c>
      <c r="I125" s="170">
        <f t="shared" si="13"/>
        <v>0</v>
      </c>
    </row>
    <row r="126" spans="2:9" ht="12.75">
      <c r="B126" s="191" t="s">
        <v>365</v>
      </c>
      <c r="C126" s="192"/>
      <c r="D126" s="170">
        <v>0</v>
      </c>
      <c r="E126" s="170">
        <v>0</v>
      </c>
      <c r="F126" s="170">
        <f aca="true" t="shared" si="17" ref="F126:F133">D126+E126</f>
        <v>0</v>
      </c>
      <c r="G126" s="170">
        <v>0</v>
      </c>
      <c r="H126" s="170">
        <v>0</v>
      </c>
      <c r="I126" s="170">
        <f t="shared" si="13"/>
        <v>0</v>
      </c>
    </row>
    <row r="127" spans="2:9" ht="12.75">
      <c r="B127" s="191" t="s">
        <v>366</v>
      </c>
      <c r="C127" s="192"/>
      <c r="D127" s="170">
        <v>0</v>
      </c>
      <c r="E127" s="170">
        <v>0</v>
      </c>
      <c r="F127" s="170">
        <f t="shared" si="17"/>
        <v>0</v>
      </c>
      <c r="G127" s="170">
        <v>0</v>
      </c>
      <c r="H127" s="170">
        <v>0</v>
      </c>
      <c r="I127" s="170">
        <f t="shared" si="13"/>
        <v>0</v>
      </c>
    </row>
    <row r="128" spans="2:9" ht="12.75">
      <c r="B128" s="191" t="s">
        <v>367</v>
      </c>
      <c r="C128" s="192"/>
      <c r="D128" s="170">
        <v>0</v>
      </c>
      <c r="E128" s="170">
        <v>0</v>
      </c>
      <c r="F128" s="170">
        <f t="shared" si="17"/>
        <v>0</v>
      </c>
      <c r="G128" s="170">
        <v>0</v>
      </c>
      <c r="H128" s="170">
        <v>0</v>
      </c>
      <c r="I128" s="170">
        <f t="shared" si="13"/>
        <v>0</v>
      </c>
    </row>
    <row r="129" spans="2:9" ht="12.75">
      <c r="B129" s="191" t="s">
        <v>368</v>
      </c>
      <c r="C129" s="192"/>
      <c r="D129" s="170">
        <v>0</v>
      </c>
      <c r="E129" s="170">
        <v>0</v>
      </c>
      <c r="F129" s="170">
        <f t="shared" si="17"/>
        <v>0</v>
      </c>
      <c r="G129" s="170">
        <v>0</v>
      </c>
      <c r="H129" s="170">
        <v>0</v>
      </c>
      <c r="I129" s="170">
        <f t="shared" si="13"/>
        <v>0</v>
      </c>
    </row>
    <row r="130" spans="2:9" ht="12.75">
      <c r="B130" s="191" t="s">
        <v>369</v>
      </c>
      <c r="C130" s="192"/>
      <c r="D130" s="170">
        <v>0</v>
      </c>
      <c r="E130" s="170">
        <v>0</v>
      </c>
      <c r="F130" s="170">
        <f t="shared" si="17"/>
        <v>0</v>
      </c>
      <c r="G130" s="170">
        <v>0</v>
      </c>
      <c r="H130" s="170">
        <v>0</v>
      </c>
      <c r="I130" s="170">
        <f t="shared" si="13"/>
        <v>0</v>
      </c>
    </row>
    <row r="131" spans="2:9" ht="12.75">
      <c r="B131" s="191" t="s">
        <v>370</v>
      </c>
      <c r="C131" s="192"/>
      <c r="D131" s="170">
        <v>0</v>
      </c>
      <c r="E131" s="170">
        <v>0</v>
      </c>
      <c r="F131" s="170">
        <f t="shared" si="17"/>
        <v>0</v>
      </c>
      <c r="G131" s="170">
        <v>0</v>
      </c>
      <c r="H131" s="170">
        <v>0</v>
      </c>
      <c r="I131" s="170">
        <f t="shared" si="13"/>
        <v>0</v>
      </c>
    </row>
    <row r="132" spans="2:9" ht="12.75">
      <c r="B132" s="191" t="s">
        <v>371</v>
      </c>
      <c r="C132" s="192"/>
      <c r="D132" s="170">
        <v>0</v>
      </c>
      <c r="E132" s="170">
        <v>8750000</v>
      </c>
      <c r="F132" s="170">
        <f t="shared" si="17"/>
        <v>8750000</v>
      </c>
      <c r="G132" s="170">
        <v>0</v>
      </c>
      <c r="H132" s="170">
        <v>0</v>
      </c>
      <c r="I132" s="170">
        <f t="shared" si="13"/>
        <v>8750000</v>
      </c>
    </row>
    <row r="133" spans="2:9" ht="12.75">
      <c r="B133" s="191" t="s">
        <v>372</v>
      </c>
      <c r="C133" s="192"/>
      <c r="D133" s="170">
        <v>0</v>
      </c>
      <c r="E133" s="170">
        <v>0</v>
      </c>
      <c r="F133" s="170">
        <f t="shared" si="17"/>
        <v>0</v>
      </c>
      <c r="G133" s="170">
        <v>0</v>
      </c>
      <c r="H133" s="170">
        <v>0</v>
      </c>
      <c r="I133" s="170">
        <f t="shared" si="13"/>
        <v>0</v>
      </c>
    </row>
    <row r="134" spans="2:9" ht="12.75">
      <c r="B134" s="189" t="s">
        <v>373</v>
      </c>
      <c r="C134" s="190"/>
      <c r="D134" s="170">
        <f>SUM(D135:D137)</f>
        <v>764629082</v>
      </c>
      <c r="E134" s="170">
        <f>SUM(E135:E137)</f>
        <v>-60458194.5</v>
      </c>
      <c r="F134" s="170">
        <f>SUM(F135:F137)</f>
        <v>704170887.5</v>
      </c>
      <c r="G134" s="170">
        <f>SUM(G135:G137)</f>
        <v>85721416.06</v>
      </c>
      <c r="H134" s="170">
        <f>SUM(H135:H137)</f>
        <v>85721416.06</v>
      </c>
      <c r="I134" s="170">
        <f t="shared" si="13"/>
        <v>618449471.44</v>
      </c>
    </row>
    <row r="135" spans="2:9" ht="12.75">
      <c r="B135" s="191" t="s">
        <v>374</v>
      </c>
      <c r="C135" s="192"/>
      <c r="D135" s="170">
        <v>262106987</v>
      </c>
      <c r="E135" s="170">
        <v>-60458194.5</v>
      </c>
      <c r="F135" s="170">
        <f>D135+E135</f>
        <v>201648792.5</v>
      </c>
      <c r="G135" s="170">
        <v>85721416.06</v>
      </c>
      <c r="H135" s="170">
        <v>85721416.06</v>
      </c>
      <c r="I135" s="170">
        <f t="shared" si="13"/>
        <v>115927376.44</v>
      </c>
    </row>
    <row r="136" spans="2:9" ht="12.75">
      <c r="B136" s="191" t="s">
        <v>375</v>
      </c>
      <c r="C136" s="192"/>
      <c r="D136" s="170">
        <v>502522095</v>
      </c>
      <c r="E136" s="170">
        <v>0</v>
      </c>
      <c r="F136" s="170">
        <f>D136+E136</f>
        <v>502522095</v>
      </c>
      <c r="G136" s="170">
        <v>0</v>
      </c>
      <c r="H136" s="170">
        <v>0</v>
      </c>
      <c r="I136" s="170">
        <f t="shared" si="13"/>
        <v>502522095</v>
      </c>
    </row>
    <row r="137" spans="2:9" ht="12.75">
      <c r="B137" s="191" t="s">
        <v>376</v>
      </c>
      <c r="C137" s="192"/>
      <c r="D137" s="170">
        <v>0</v>
      </c>
      <c r="E137" s="170">
        <v>0</v>
      </c>
      <c r="F137" s="170">
        <f>D137+E137</f>
        <v>0</v>
      </c>
      <c r="G137" s="170">
        <v>0</v>
      </c>
      <c r="H137" s="170">
        <v>0</v>
      </c>
      <c r="I137" s="170">
        <f t="shared" si="13"/>
        <v>0</v>
      </c>
    </row>
    <row r="138" spans="2:9" ht="12.75">
      <c r="B138" s="189" t="s">
        <v>377</v>
      </c>
      <c r="C138" s="190"/>
      <c r="D138" s="170">
        <f>SUM(D139:D146)</f>
        <v>0</v>
      </c>
      <c r="E138" s="170">
        <f>SUM(E139:E146)</f>
        <v>0</v>
      </c>
      <c r="F138" s="170">
        <f>F139+F140+F141+F142+F143+F145+F146</f>
        <v>0</v>
      </c>
      <c r="G138" s="170">
        <f>SUM(G139:G146)</f>
        <v>0</v>
      </c>
      <c r="H138" s="170">
        <f>SUM(H139:H146)</f>
        <v>0</v>
      </c>
      <c r="I138" s="170">
        <f t="shared" si="13"/>
        <v>0</v>
      </c>
    </row>
    <row r="139" spans="2:9" ht="12.75">
      <c r="B139" s="191" t="s">
        <v>378</v>
      </c>
      <c r="C139" s="192"/>
      <c r="D139" s="170">
        <v>0</v>
      </c>
      <c r="E139" s="170">
        <v>0</v>
      </c>
      <c r="F139" s="170">
        <f>D139+E139</f>
        <v>0</v>
      </c>
      <c r="G139" s="170">
        <v>0</v>
      </c>
      <c r="H139" s="170">
        <v>0</v>
      </c>
      <c r="I139" s="170">
        <f t="shared" si="13"/>
        <v>0</v>
      </c>
    </row>
    <row r="140" spans="2:9" ht="12.75">
      <c r="B140" s="191" t="s">
        <v>379</v>
      </c>
      <c r="C140" s="192"/>
      <c r="D140" s="170">
        <v>0</v>
      </c>
      <c r="E140" s="170">
        <v>0</v>
      </c>
      <c r="F140" s="170">
        <f aca="true" t="shared" si="18" ref="F140:F146">D140+E140</f>
        <v>0</v>
      </c>
      <c r="G140" s="170">
        <v>0</v>
      </c>
      <c r="H140" s="170">
        <v>0</v>
      </c>
      <c r="I140" s="170">
        <f t="shared" si="13"/>
        <v>0</v>
      </c>
    </row>
    <row r="141" spans="2:9" ht="12.75">
      <c r="B141" s="191" t="s">
        <v>380</v>
      </c>
      <c r="C141" s="192"/>
      <c r="D141" s="170">
        <v>0</v>
      </c>
      <c r="E141" s="170">
        <v>0</v>
      </c>
      <c r="F141" s="170">
        <f t="shared" si="18"/>
        <v>0</v>
      </c>
      <c r="G141" s="170">
        <v>0</v>
      </c>
      <c r="H141" s="170">
        <v>0</v>
      </c>
      <c r="I141" s="170">
        <f t="shared" si="13"/>
        <v>0</v>
      </c>
    </row>
    <row r="142" spans="2:9" ht="12.75">
      <c r="B142" s="191" t="s">
        <v>381</v>
      </c>
      <c r="C142" s="192"/>
      <c r="D142" s="170">
        <v>0</v>
      </c>
      <c r="E142" s="170">
        <v>0</v>
      </c>
      <c r="F142" s="170">
        <f t="shared" si="18"/>
        <v>0</v>
      </c>
      <c r="G142" s="170">
        <v>0</v>
      </c>
      <c r="H142" s="170">
        <v>0</v>
      </c>
      <c r="I142" s="170">
        <f t="shared" si="13"/>
        <v>0</v>
      </c>
    </row>
    <row r="143" spans="2:9" ht="12.75">
      <c r="B143" s="191" t="s">
        <v>382</v>
      </c>
      <c r="C143" s="192"/>
      <c r="D143" s="170">
        <v>0</v>
      </c>
      <c r="E143" s="170">
        <v>0</v>
      </c>
      <c r="F143" s="170">
        <f t="shared" si="18"/>
        <v>0</v>
      </c>
      <c r="G143" s="170">
        <v>0</v>
      </c>
      <c r="H143" s="170">
        <v>0</v>
      </c>
      <c r="I143" s="170">
        <f t="shared" si="13"/>
        <v>0</v>
      </c>
    </row>
    <row r="144" spans="2:9" ht="12.75">
      <c r="B144" s="191" t="s">
        <v>383</v>
      </c>
      <c r="C144" s="192"/>
      <c r="D144" s="170">
        <v>0</v>
      </c>
      <c r="E144" s="170">
        <v>0</v>
      </c>
      <c r="F144" s="170">
        <f t="shared" si="18"/>
        <v>0</v>
      </c>
      <c r="G144" s="170">
        <v>0</v>
      </c>
      <c r="H144" s="170">
        <v>0</v>
      </c>
      <c r="I144" s="170">
        <f t="shared" si="13"/>
        <v>0</v>
      </c>
    </row>
    <row r="145" spans="2:9" ht="12.75">
      <c r="B145" s="191" t="s">
        <v>384</v>
      </c>
      <c r="C145" s="192"/>
      <c r="D145" s="170">
        <v>0</v>
      </c>
      <c r="E145" s="170">
        <v>0</v>
      </c>
      <c r="F145" s="170">
        <f t="shared" si="18"/>
        <v>0</v>
      </c>
      <c r="G145" s="170">
        <v>0</v>
      </c>
      <c r="H145" s="170">
        <v>0</v>
      </c>
      <c r="I145" s="170">
        <f t="shared" si="13"/>
        <v>0</v>
      </c>
    </row>
    <row r="146" spans="2:9" ht="12.75">
      <c r="B146" s="191" t="s">
        <v>385</v>
      </c>
      <c r="C146" s="192"/>
      <c r="D146" s="170">
        <v>0</v>
      </c>
      <c r="E146" s="170">
        <v>0</v>
      </c>
      <c r="F146" s="170">
        <f t="shared" si="18"/>
        <v>0</v>
      </c>
      <c r="G146" s="170">
        <v>0</v>
      </c>
      <c r="H146" s="170">
        <v>0</v>
      </c>
      <c r="I146" s="170">
        <f t="shared" si="13"/>
        <v>0</v>
      </c>
    </row>
    <row r="147" spans="2:9" ht="12.75">
      <c r="B147" s="189" t="s">
        <v>386</v>
      </c>
      <c r="C147" s="190"/>
      <c r="D147" s="170">
        <f>SUM(D148:D150)</f>
        <v>1451111775</v>
      </c>
      <c r="E147" s="170">
        <f>SUM(E148:E150)</f>
        <v>84050000</v>
      </c>
      <c r="F147" s="170">
        <f>SUM(F148:F150)</f>
        <v>1535161775</v>
      </c>
      <c r="G147" s="170">
        <f>SUM(G148:G150)</f>
        <v>465626110.94</v>
      </c>
      <c r="H147" s="170">
        <f>SUM(H148:H150)</f>
        <v>465626110.94</v>
      </c>
      <c r="I147" s="170">
        <f t="shared" si="13"/>
        <v>1069535664.06</v>
      </c>
    </row>
    <row r="148" spans="2:9" ht="12.75">
      <c r="B148" s="191" t="s">
        <v>387</v>
      </c>
      <c r="C148" s="192"/>
      <c r="D148" s="170">
        <v>0</v>
      </c>
      <c r="E148" s="170">
        <v>0</v>
      </c>
      <c r="F148" s="170">
        <f>D148+E148</f>
        <v>0</v>
      </c>
      <c r="G148" s="170">
        <v>0</v>
      </c>
      <c r="H148" s="170">
        <v>0</v>
      </c>
      <c r="I148" s="170">
        <f t="shared" si="13"/>
        <v>0</v>
      </c>
    </row>
    <row r="149" spans="2:9" ht="12.75">
      <c r="B149" s="191" t="s">
        <v>388</v>
      </c>
      <c r="C149" s="192"/>
      <c r="D149" s="170">
        <v>1407745993</v>
      </c>
      <c r="E149" s="170">
        <v>0</v>
      </c>
      <c r="F149" s="170">
        <f>D149+E149</f>
        <v>1407745993</v>
      </c>
      <c r="G149" s="170">
        <v>381576110.94</v>
      </c>
      <c r="H149" s="170">
        <v>381576110.94</v>
      </c>
      <c r="I149" s="170">
        <f t="shared" si="13"/>
        <v>1026169882.06</v>
      </c>
    </row>
    <row r="150" spans="2:9" ht="12.75">
      <c r="B150" s="191" t="s">
        <v>389</v>
      </c>
      <c r="C150" s="192"/>
      <c r="D150" s="170">
        <v>43365782</v>
      </c>
      <c r="E150" s="170">
        <v>84050000</v>
      </c>
      <c r="F150" s="170">
        <f>D150+E150</f>
        <v>127415782</v>
      </c>
      <c r="G150" s="170">
        <v>84050000</v>
      </c>
      <c r="H150" s="170">
        <v>84050000</v>
      </c>
      <c r="I150" s="170">
        <f aca="true" t="shared" si="19" ref="I150:I158">F150-G150</f>
        <v>43365782</v>
      </c>
    </row>
    <row r="151" spans="2:9" ht="12.75">
      <c r="B151" s="189" t="s">
        <v>390</v>
      </c>
      <c r="C151" s="190"/>
      <c r="D151" s="170">
        <f>SUM(D152:D158)</f>
        <v>160177517</v>
      </c>
      <c r="E151" s="170">
        <v>0</v>
      </c>
      <c r="F151" s="170">
        <f>SUM(F152:F158)</f>
        <v>160177517</v>
      </c>
      <c r="G151" s="170">
        <f>SUM(G152:G158)</f>
        <v>36745241.85</v>
      </c>
      <c r="H151" s="170">
        <f>SUM(H152:H158)</f>
        <v>36745241.85</v>
      </c>
      <c r="I151" s="170">
        <f t="shared" si="19"/>
        <v>123432275.15</v>
      </c>
    </row>
    <row r="152" spans="2:9" ht="12.75">
      <c r="B152" s="191" t="s">
        <v>391</v>
      </c>
      <c r="C152" s="192"/>
      <c r="D152" s="170">
        <v>84170986</v>
      </c>
      <c r="E152" s="170">
        <v>0</v>
      </c>
      <c r="F152" s="170">
        <f>D152+E152</f>
        <v>84170986</v>
      </c>
      <c r="G152" s="170">
        <v>13550186.48</v>
      </c>
      <c r="H152" s="170">
        <v>13550186.48</v>
      </c>
      <c r="I152" s="170">
        <f t="shared" si="19"/>
        <v>70620799.52</v>
      </c>
    </row>
    <row r="153" spans="2:9" ht="12.75">
      <c r="B153" s="191" t="s">
        <v>392</v>
      </c>
      <c r="C153" s="192"/>
      <c r="D153" s="170">
        <v>76006531</v>
      </c>
      <c r="E153" s="170">
        <v>0</v>
      </c>
      <c r="F153" s="170">
        <f aca="true" t="shared" si="20" ref="F153:F158">D153+E153</f>
        <v>76006531</v>
      </c>
      <c r="G153" s="170">
        <v>23195055.37</v>
      </c>
      <c r="H153" s="170">
        <v>23195055.37</v>
      </c>
      <c r="I153" s="170">
        <f t="shared" si="19"/>
        <v>52811475.629999995</v>
      </c>
    </row>
    <row r="154" spans="2:9" ht="12.75">
      <c r="B154" s="191" t="s">
        <v>393</v>
      </c>
      <c r="C154" s="192"/>
      <c r="D154" s="170">
        <v>0</v>
      </c>
      <c r="E154" s="170">
        <v>0</v>
      </c>
      <c r="F154" s="170">
        <f t="shared" si="20"/>
        <v>0</v>
      </c>
      <c r="G154" s="170">
        <v>0</v>
      </c>
      <c r="H154" s="170">
        <v>0</v>
      </c>
      <c r="I154" s="170">
        <f t="shared" si="19"/>
        <v>0</v>
      </c>
    </row>
    <row r="155" spans="2:9" ht="12.75">
      <c r="B155" s="191" t="s">
        <v>394</v>
      </c>
      <c r="C155" s="192"/>
      <c r="D155" s="170">
        <v>0</v>
      </c>
      <c r="E155" s="170">
        <v>0</v>
      </c>
      <c r="F155" s="170">
        <f t="shared" si="20"/>
        <v>0</v>
      </c>
      <c r="G155" s="170">
        <v>0</v>
      </c>
      <c r="H155" s="170">
        <v>0</v>
      </c>
      <c r="I155" s="170">
        <f t="shared" si="19"/>
        <v>0</v>
      </c>
    </row>
    <row r="156" spans="2:9" ht="12.75">
      <c r="B156" s="191" t="s">
        <v>395</v>
      </c>
      <c r="C156" s="192"/>
      <c r="D156" s="170">
        <v>0</v>
      </c>
      <c r="E156" s="170">
        <v>0</v>
      </c>
      <c r="F156" s="170">
        <f t="shared" si="20"/>
        <v>0</v>
      </c>
      <c r="G156" s="170">
        <v>0</v>
      </c>
      <c r="H156" s="170">
        <v>0</v>
      </c>
      <c r="I156" s="170">
        <f t="shared" si="19"/>
        <v>0</v>
      </c>
    </row>
    <row r="157" spans="2:9" ht="12.75">
      <c r="B157" s="191" t="s">
        <v>396</v>
      </c>
      <c r="C157" s="192"/>
      <c r="D157" s="170">
        <v>0</v>
      </c>
      <c r="E157" s="170">
        <v>0</v>
      </c>
      <c r="F157" s="170">
        <f t="shared" si="20"/>
        <v>0</v>
      </c>
      <c r="G157" s="170">
        <v>0</v>
      </c>
      <c r="H157" s="170">
        <v>0</v>
      </c>
      <c r="I157" s="170">
        <f t="shared" si="19"/>
        <v>0</v>
      </c>
    </row>
    <row r="158" spans="2:9" ht="12.75">
      <c r="B158" s="191" t="s">
        <v>397</v>
      </c>
      <c r="C158" s="192"/>
      <c r="D158" s="170">
        <v>0</v>
      </c>
      <c r="E158" s="170">
        <v>0</v>
      </c>
      <c r="F158" s="170">
        <f t="shared" si="20"/>
        <v>0</v>
      </c>
      <c r="G158" s="170">
        <v>0</v>
      </c>
      <c r="H158" s="170">
        <v>0</v>
      </c>
      <c r="I158" s="170">
        <f t="shared" si="19"/>
        <v>0</v>
      </c>
    </row>
    <row r="159" spans="2:9" ht="12.75">
      <c r="B159" s="189"/>
      <c r="C159" s="190"/>
      <c r="D159" s="170"/>
      <c r="E159" s="163"/>
      <c r="F159" s="163"/>
      <c r="G159" s="163"/>
      <c r="H159" s="163"/>
      <c r="I159" s="163"/>
    </row>
    <row r="160" spans="2:9" ht="12.75">
      <c r="B160" s="205" t="s">
        <v>399</v>
      </c>
      <c r="C160" s="206"/>
      <c r="D160" s="188">
        <f aca="true" t="shared" si="21" ref="D160:I160">D10+D85</f>
        <v>21035949278</v>
      </c>
      <c r="E160" s="207">
        <f t="shared" si="21"/>
        <v>458025832.37</v>
      </c>
      <c r="F160" s="188">
        <f t="shared" si="21"/>
        <v>21493975110.370003</v>
      </c>
      <c r="G160" s="188">
        <f t="shared" si="21"/>
        <v>5255764615.030001</v>
      </c>
      <c r="H160" s="188">
        <f t="shared" si="21"/>
        <v>5186733157.2</v>
      </c>
      <c r="I160" s="188">
        <f t="shared" si="21"/>
        <v>16238210495.34</v>
      </c>
    </row>
    <row r="161" spans="2:9" ht="13.5" thickBot="1">
      <c r="B161" s="208"/>
      <c r="C161" s="209"/>
      <c r="D161" s="210"/>
      <c r="E161" s="179"/>
      <c r="F161" s="179"/>
      <c r="G161" s="179"/>
      <c r="H161" s="179"/>
      <c r="I161" s="179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480314960629921" right="0.7480314960629921" top="0.5905511811023623" bottom="0.5905511811023623" header="0.31496062992125984" footer="0.31496062992125984"/>
  <pageSetup fitToHeight="0" fitToWidth="1" horizontalDpi="600" verticalDpi="600" orientation="portrait" paperSize="119" scale="55" r:id="rId1"/>
  <rowBreaks count="1" manualBreakCount="1">
    <brk id="84" max="255" man="1"/>
  </rowBreaks>
  <ignoredErrors>
    <ignoredError sqref="F19 F29 F39 F49 F59 F63 F72:F76 F94 F104 F114 F124 F134:F138 F147:F151 I49 I39 I29 I19" formula="1"/>
    <ignoredError sqref="E14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3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4.421875" style="1" customWidth="1"/>
    <col min="2" max="2" width="51.00390625" style="1" customWidth="1"/>
    <col min="3" max="3" width="16.421875" style="1" bestFit="1" customWidth="1"/>
    <col min="4" max="4" width="15.140625" style="1" customWidth="1"/>
    <col min="5" max="8" width="16.421875" style="1" bestFit="1" customWidth="1"/>
    <col min="9" max="16384" width="11.00390625" style="1" customWidth="1"/>
  </cols>
  <sheetData>
    <row r="1" ht="13.5" thickBot="1"/>
    <row r="2" spans="2:8" ht="12.75">
      <c r="B2" s="211" t="s">
        <v>120</v>
      </c>
      <c r="C2" s="212"/>
      <c r="D2" s="212"/>
      <c r="E2" s="212"/>
      <c r="F2" s="212"/>
      <c r="G2" s="212"/>
      <c r="H2" s="213"/>
    </row>
    <row r="3" spans="2:8" ht="12.75">
      <c r="B3" s="36" t="s">
        <v>318</v>
      </c>
      <c r="C3" s="37"/>
      <c r="D3" s="37"/>
      <c r="E3" s="37"/>
      <c r="F3" s="37"/>
      <c r="G3" s="37"/>
      <c r="H3" s="38"/>
    </row>
    <row r="4" spans="2:8" ht="12.75">
      <c r="B4" s="36" t="s">
        <v>400</v>
      </c>
      <c r="C4" s="37"/>
      <c r="D4" s="37"/>
      <c r="E4" s="37"/>
      <c r="F4" s="37"/>
      <c r="G4" s="37"/>
      <c r="H4" s="38"/>
    </row>
    <row r="5" spans="2:8" ht="12.75">
      <c r="B5" s="36" t="s">
        <v>126</v>
      </c>
      <c r="C5" s="37"/>
      <c r="D5" s="37"/>
      <c r="E5" s="37"/>
      <c r="F5" s="37"/>
      <c r="G5" s="37"/>
      <c r="H5" s="38"/>
    </row>
    <row r="6" spans="2:8" ht="13.5" thickBot="1">
      <c r="B6" s="39" t="s">
        <v>1</v>
      </c>
      <c r="C6" s="40"/>
      <c r="D6" s="40"/>
      <c r="E6" s="40"/>
      <c r="F6" s="40"/>
      <c r="G6" s="40"/>
      <c r="H6" s="41"/>
    </row>
    <row r="7" spans="2:8" ht="13.5" thickBot="1">
      <c r="B7" s="100" t="s">
        <v>2</v>
      </c>
      <c r="C7" s="214" t="s">
        <v>320</v>
      </c>
      <c r="D7" s="215"/>
      <c r="E7" s="215"/>
      <c r="F7" s="215"/>
      <c r="G7" s="216"/>
      <c r="H7" s="100" t="s">
        <v>321</v>
      </c>
    </row>
    <row r="8" spans="2:8" ht="26.25" thickBot="1">
      <c r="B8" s="102"/>
      <c r="C8" s="32" t="s">
        <v>211</v>
      </c>
      <c r="D8" s="32" t="s">
        <v>253</v>
      </c>
      <c r="E8" s="32" t="s">
        <v>254</v>
      </c>
      <c r="F8" s="32" t="s">
        <v>209</v>
      </c>
      <c r="G8" s="32" t="s">
        <v>228</v>
      </c>
      <c r="H8" s="102"/>
    </row>
    <row r="9" spans="2:8" ht="12.75">
      <c r="B9" s="217" t="s">
        <v>401</v>
      </c>
      <c r="C9" s="218">
        <f aca="true" t="shared" si="0" ref="C9:H9">+C10+C11+C27+C28+C29</f>
        <v>9261144941</v>
      </c>
      <c r="D9" s="218">
        <f t="shared" si="0"/>
        <v>1180665.7899999954</v>
      </c>
      <c r="E9" s="218">
        <f t="shared" si="0"/>
        <v>9262325606.789999</v>
      </c>
      <c r="F9" s="218">
        <f t="shared" si="0"/>
        <v>2164274911.8599997</v>
      </c>
      <c r="G9" s="218">
        <f t="shared" si="0"/>
        <v>2095376256.83</v>
      </c>
      <c r="H9" s="218">
        <f t="shared" si="0"/>
        <v>7098050694.929999</v>
      </c>
    </row>
    <row r="10" spans="2:8" ht="12.75" customHeight="1">
      <c r="B10" s="219" t="s">
        <v>402</v>
      </c>
      <c r="C10" s="220">
        <v>315275000</v>
      </c>
      <c r="D10" s="220">
        <v>0</v>
      </c>
      <c r="E10" s="220">
        <f>C10+D10</f>
        <v>315275000</v>
      </c>
      <c r="F10" s="220">
        <v>83991907.33</v>
      </c>
      <c r="G10" s="220">
        <v>83991907.33</v>
      </c>
      <c r="H10" s="221">
        <f>E10-F10</f>
        <v>231283092.67000002</v>
      </c>
    </row>
    <row r="11" spans="2:8" ht="12.75">
      <c r="B11" s="219" t="s">
        <v>403</v>
      </c>
      <c r="C11" s="222">
        <f>SUM(C12:C26)</f>
        <v>5671129675</v>
      </c>
      <c r="D11" s="222">
        <f>SUM(D12:D26)</f>
        <v>1180665.7899999954</v>
      </c>
      <c r="E11" s="222">
        <f>SUM(E12:E26)</f>
        <v>5672310340.789999</v>
      </c>
      <c r="F11" s="222">
        <f>SUM(F12:F26)</f>
        <v>1250624348.03</v>
      </c>
      <c r="G11" s="222">
        <f>SUM(G12:G26)</f>
        <v>1181725693</v>
      </c>
      <c r="H11" s="221">
        <f aca="true" t="shared" si="1" ref="H11:H29">E11-F11</f>
        <v>4421685992.759999</v>
      </c>
    </row>
    <row r="12" spans="2:8" ht="12.75">
      <c r="B12" s="223" t="s">
        <v>404</v>
      </c>
      <c r="C12" s="17">
        <v>117477734.25</v>
      </c>
      <c r="D12" s="17">
        <v>678514.09</v>
      </c>
      <c r="E12" s="17">
        <f>+C12+D12</f>
        <v>118156248.34</v>
      </c>
      <c r="F12" s="17">
        <v>23703043.72</v>
      </c>
      <c r="G12" s="17">
        <v>23114325.57</v>
      </c>
      <c r="H12" s="194">
        <f t="shared" si="1"/>
        <v>94453204.62</v>
      </c>
    </row>
    <row r="13" spans="2:8" ht="12.75">
      <c r="B13" s="223" t="s">
        <v>405</v>
      </c>
      <c r="C13" s="17">
        <v>296007792.21</v>
      </c>
      <c r="D13" s="17">
        <v>-4899181.52</v>
      </c>
      <c r="E13" s="17">
        <f aca="true" t="shared" si="2" ref="E13:E29">+C13+D13</f>
        <v>291108610.69</v>
      </c>
      <c r="F13" s="17">
        <v>44497430.67</v>
      </c>
      <c r="G13" s="17">
        <v>43243729.67</v>
      </c>
      <c r="H13" s="194">
        <f t="shared" si="1"/>
        <v>246611180.01999998</v>
      </c>
    </row>
    <row r="14" spans="2:8" ht="12.75">
      <c r="B14" s="223" t="s">
        <v>406</v>
      </c>
      <c r="C14" s="17">
        <v>23507920.73</v>
      </c>
      <c r="D14" s="17">
        <v>71233.96</v>
      </c>
      <c r="E14" s="17">
        <f t="shared" si="2"/>
        <v>23579154.69</v>
      </c>
      <c r="F14" s="17">
        <v>3130420.58</v>
      </c>
      <c r="G14" s="17">
        <v>2642716.28</v>
      </c>
      <c r="H14" s="194">
        <f t="shared" si="1"/>
        <v>20448734.11</v>
      </c>
    </row>
    <row r="15" spans="2:8" ht="12.75">
      <c r="B15" s="223" t="s">
        <v>407</v>
      </c>
      <c r="C15" s="17">
        <v>607069516.75</v>
      </c>
      <c r="D15" s="17">
        <v>-2096398.18</v>
      </c>
      <c r="E15" s="17">
        <f t="shared" si="2"/>
        <v>604973118.57</v>
      </c>
      <c r="F15" s="17">
        <v>104993268.36</v>
      </c>
      <c r="G15" s="17">
        <v>103267184.84</v>
      </c>
      <c r="H15" s="194">
        <f t="shared" si="1"/>
        <v>499979850.21000004</v>
      </c>
    </row>
    <row r="16" spans="2:8" ht="12.75" customHeight="1">
      <c r="B16" s="223" t="s">
        <v>408</v>
      </c>
      <c r="C16" s="17">
        <v>66597179.86</v>
      </c>
      <c r="D16" s="17">
        <v>-480010.27</v>
      </c>
      <c r="E16" s="17">
        <f t="shared" si="2"/>
        <v>66117169.589999996</v>
      </c>
      <c r="F16" s="17">
        <v>11141139.5</v>
      </c>
      <c r="G16" s="17">
        <v>10960855.5</v>
      </c>
      <c r="H16" s="194">
        <f t="shared" si="1"/>
        <v>54976030.089999996</v>
      </c>
    </row>
    <row r="17" spans="2:8" ht="12.75">
      <c r="B17" s="223" t="s">
        <v>409</v>
      </c>
      <c r="C17" s="17">
        <v>867805654.36</v>
      </c>
      <c r="D17" s="17">
        <v>24308350.65</v>
      </c>
      <c r="E17" s="17">
        <f t="shared" si="2"/>
        <v>892114005.01</v>
      </c>
      <c r="F17" s="17">
        <v>181679624.6</v>
      </c>
      <c r="G17" s="17">
        <v>180961324.77</v>
      </c>
      <c r="H17" s="194">
        <f t="shared" si="1"/>
        <v>710434380.41</v>
      </c>
    </row>
    <row r="18" spans="2:8" ht="12.75">
      <c r="B18" s="223" t="s">
        <v>410</v>
      </c>
      <c r="C18" s="17">
        <v>46439149.05</v>
      </c>
      <c r="D18" s="17">
        <v>-563085.21</v>
      </c>
      <c r="E18" s="17">
        <f t="shared" si="2"/>
        <v>45876063.839999996</v>
      </c>
      <c r="F18" s="17">
        <v>7064237.37</v>
      </c>
      <c r="G18" s="17">
        <v>6932238.44</v>
      </c>
      <c r="H18" s="194">
        <f t="shared" si="1"/>
        <v>38811826.47</v>
      </c>
    </row>
    <row r="19" spans="2:8" ht="12.75">
      <c r="B19" s="223" t="s">
        <v>411</v>
      </c>
      <c r="C19" s="17">
        <v>53009230.44</v>
      </c>
      <c r="D19" s="17">
        <v>-292851.51</v>
      </c>
      <c r="E19" s="17">
        <f t="shared" si="2"/>
        <v>52716378.93</v>
      </c>
      <c r="F19" s="17">
        <v>7147054.88</v>
      </c>
      <c r="G19" s="17">
        <v>7044448.56</v>
      </c>
      <c r="H19" s="194">
        <f t="shared" si="1"/>
        <v>45569324.05</v>
      </c>
    </row>
    <row r="20" spans="2:8" ht="12.75" customHeight="1">
      <c r="B20" s="223" t="s">
        <v>412</v>
      </c>
      <c r="C20" s="17">
        <v>105911571.57</v>
      </c>
      <c r="D20" s="17">
        <v>-663063.16</v>
      </c>
      <c r="E20" s="17">
        <f t="shared" si="2"/>
        <v>105248508.41</v>
      </c>
      <c r="F20" s="17">
        <v>16049669.21</v>
      </c>
      <c r="G20" s="17">
        <v>15882610.25</v>
      </c>
      <c r="H20" s="194">
        <f t="shared" si="1"/>
        <v>89198839.19999999</v>
      </c>
    </row>
    <row r="21" spans="2:8" ht="12.75">
      <c r="B21" s="223" t="s">
        <v>413</v>
      </c>
      <c r="C21" s="17">
        <v>148070655.58</v>
      </c>
      <c r="D21" s="17">
        <v>-603885.59</v>
      </c>
      <c r="E21" s="17">
        <f t="shared" si="2"/>
        <v>147466769.99</v>
      </c>
      <c r="F21" s="17">
        <v>36679120.44</v>
      </c>
      <c r="G21" s="17">
        <v>36294296.98</v>
      </c>
      <c r="H21" s="194">
        <f t="shared" si="1"/>
        <v>110787649.55000001</v>
      </c>
    </row>
    <row r="22" spans="2:8" ht="12.75">
      <c r="B22" s="223" t="s">
        <v>414</v>
      </c>
      <c r="C22" s="17">
        <v>325483132.38</v>
      </c>
      <c r="D22" s="17">
        <v>-3867233.2</v>
      </c>
      <c r="E22" s="17">
        <f t="shared" si="2"/>
        <v>321615899.18</v>
      </c>
      <c r="F22" s="17">
        <v>48745449.81</v>
      </c>
      <c r="G22" s="17">
        <v>47165138.99</v>
      </c>
      <c r="H22" s="194">
        <f t="shared" si="1"/>
        <v>272870449.37</v>
      </c>
    </row>
    <row r="23" spans="2:8" ht="12.75">
      <c r="B23" s="223" t="s">
        <v>415</v>
      </c>
      <c r="C23" s="17">
        <v>648862817.6</v>
      </c>
      <c r="D23" s="17">
        <v>-4970072.93</v>
      </c>
      <c r="E23" s="17">
        <f t="shared" si="2"/>
        <v>643892744.6700001</v>
      </c>
      <c r="F23" s="17">
        <v>117316833.91</v>
      </c>
      <c r="G23" s="17">
        <v>110994972.92</v>
      </c>
      <c r="H23" s="194">
        <f t="shared" si="1"/>
        <v>526575910.7600001</v>
      </c>
    </row>
    <row r="24" spans="2:8" ht="12.75">
      <c r="B24" s="223" t="s">
        <v>416</v>
      </c>
      <c r="C24" s="17">
        <v>614718030.22</v>
      </c>
      <c r="D24" s="17">
        <v>-5441651.34</v>
      </c>
      <c r="E24" s="17">
        <f t="shared" si="2"/>
        <v>609276378.88</v>
      </c>
      <c r="F24" s="17">
        <v>150524072.21</v>
      </c>
      <c r="G24" s="17">
        <v>141696089.89</v>
      </c>
      <c r="H24" s="194">
        <f t="shared" si="1"/>
        <v>458752306.66999996</v>
      </c>
    </row>
    <row r="25" spans="2:8" ht="12.75">
      <c r="B25" s="223" t="s">
        <v>417</v>
      </c>
      <c r="C25" s="17">
        <v>183831310</v>
      </c>
      <c r="D25" s="17">
        <v>0</v>
      </c>
      <c r="E25" s="17">
        <f t="shared" si="2"/>
        <v>183831310</v>
      </c>
      <c r="F25" s="17">
        <v>29748352.82</v>
      </c>
      <c r="G25" s="17">
        <v>29748352.82</v>
      </c>
      <c r="H25" s="194">
        <f t="shared" si="1"/>
        <v>154082957.18</v>
      </c>
    </row>
    <row r="26" spans="2:8" ht="12.75">
      <c r="B26" s="223" t="s">
        <v>418</v>
      </c>
      <c r="C26" s="17">
        <v>1566337980</v>
      </c>
      <c r="D26" s="17">
        <v>0</v>
      </c>
      <c r="E26" s="17">
        <f t="shared" si="2"/>
        <v>1566337980</v>
      </c>
      <c r="F26" s="17">
        <v>468204629.95</v>
      </c>
      <c r="G26" s="17">
        <v>421777407.52</v>
      </c>
      <c r="H26" s="194">
        <f t="shared" si="1"/>
        <v>1098133350.05</v>
      </c>
    </row>
    <row r="27" spans="2:8" ht="12.75">
      <c r="B27" s="219" t="s">
        <v>419</v>
      </c>
      <c r="C27" s="222">
        <v>327406000</v>
      </c>
      <c r="D27" s="222">
        <v>0</v>
      </c>
      <c r="E27" s="222">
        <f t="shared" si="2"/>
        <v>327406000</v>
      </c>
      <c r="F27" s="222">
        <v>87492143.82</v>
      </c>
      <c r="G27" s="222">
        <v>87492143.82</v>
      </c>
      <c r="H27" s="221">
        <f t="shared" si="1"/>
        <v>239913856.18</v>
      </c>
    </row>
    <row r="28" spans="2:8" ht="12.75">
      <c r="B28" s="219" t="s">
        <v>420</v>
      </c>
      <c r="C28" s="222">
        <v>830172729</v>
      </c>
      <c r="D28" s="222">
        <v>0</v>
      </c>
      <c r="E28" s="222">
        <f t="shared" si="2"/>
        <v>830172729</v>
      </c>
      <c r="F28" s="222">
        <v>206974945.39</v>
      </c>
      <c r="G28" s="222">
        <v>206974945.39</v>
      </c>
      <c r="H28" s="221">
        <f t="shared" si="1"/>
        <v>623197783.61</v>
      </c>
    </row>
    <row r="29" spans="2:8" ht="12.75">
      <c r="B29" s="219" t="s">
        <v>421</v>
      </c>
      <c r="C29" s="222">
        <v>2117161537</v>
      </c>
      <c r="D29" s="222">
        <v>0</v>
      </c>
      <c r="E29" s="222">
        <f t="shared" si="2"/>
        <v>2117161537</v>
      </c>
      <c r="F29" s="222">
        <v>535191567.29</v>
      </c>
      <c r="G29" s="222">
        <v>535191567.29</v>
      </c>
      <c r="H29" s="221">
        <f t="shared" si="1"/>
        <v>1581969969.71</v>
      </c>
    </row>
    <row r="30" spans="2:8" ht="12.75">
      <c r="B30" s="224"/>
      <c r="C30" s="17"/>
      <c r="D30" s="17"/>
      <c r="E30" s="17"/>
      <c r="F30" s="17"/>
      <c r="G30" s="17"/>
      <c r="H30" s="17"/>
    </row>
    <row r="31" spans="2:8" ht="12.75" customHeight="1">
      <c r="B31" s="225" t="s">
        <v>422</v>
      </c>
      <c r="C31" s="226">
        <f aca="true" t="shared" si="3" ref="C31:H31">SUM(C32:C47)</f>
        <v>11774804337</v>
      </c>
      <c r="D31" s="226">
        <f t="shared" si="3"/>
        <v>456845166.58</v>
      </c>
      <c r="E31" s="226">
        <f t="shared" si="3"/>
        <v>12231649503.58</v>
      </c>
      <c r="F31" s="226">
        <f t="shared" si="3"/>
        <v>3091489703.17</v>
      </c>
      <c r="G31" s="226">
        <f t="shared" si="3"/>
        <v>3091356900.37</v>
      </c>
      <c r="H31" s="226">
        <f t="shared" si="3"/>
        <v>9140159800.41</v>
      </c>
    </row>
    <row r="32" spans="2:8" ht="12.75">
      <c r="B32" s="219" t="s">
        <v>423</v>
      </c>
      <c r="C32" s="24">
        <v>2852946723</v>
      </c>
      <c r="D32" s="24">
        <v>251066362.95</v>
      </c>
      <c r="E32" s="17">
        <f aca="true" t="shared" si="4" ref="E32:E47">+C32+D32</f>
        <v>3104013085.95</v>
      </c>
      <c r="F32" s="24">
        <v>1046468404.89</v>
      </c>
      <c r="G32" s="24">
        <v>1046468404.89</v>
      </c>
      <c r="H32" s="24">
        <f>E32-F32</f>
        <v>2057544681.06</v>
      </c>
    </row>
    <row r="33" spans="2:8" ht="12.75">
      <c r="B33" s="219" t="s">
        <v>424</v>
      </c>
      <c r="C33" s="25">
        <v>0</v>
      </c>
      <c r="D33" s="24">
        <v>1316641.72</v>
      </c>
      <c r="E33" s="17">
        <f t="shared" si="4"/>
        <v>1316641.72</v>
      </c>
      <c r="F33" s="24">
        <v>1316641.72</v>
      </c>
      <c r="G33" s="24">
        <v>1316641.72</v>
      </c>
      <c r="H33" s="194">
        <f aca="true" t="shared" si="5" ref="H33:H47">E33-F33</f>
        <v>0</v>
      </c>
    </row>
    <row r="34" spans="2:8" ht="12.75">
      <c r="B34" s="219" t="s">
        <v>425</v>
      </c>
      <c r="C34" s="25">
        <v>0</v>
      </c>
      <c r="D34" s="24">
        <v>5625081.72</v>
      </c>
      <c r="E34" s="17">
        <f t="shared" si="4"/>
        <v>5625081.72</v>
      </c>
      <c r="F34" s="24">
        <v>5471540.16</v>
      </c>
      <c r="G34" s="24">
        <v>5471540.16</v>
      </c>
      <c r="H34" s="194">
        <f t="shared" si="5"/>
        <v>153541.5599999996</v>
      </c>
    </row>
    <row r="35" spans="2:8" ht="12.75">
      <c r="B35" s="219" t="s">
        <v>426</v>
      </c>
      <c r="C35" s="25">
        <v>15000000</v>
      </c>
      <c r="D35" s="24">
        <v>199407.03</v>
      </c>
      <c r="E35" s="17">
        <f t="shared" si="4"/>
        <v>15199407.03</v>
      </c>
      <c r="F35" s="24">
        <v>199407.03</v>
      </c>
      <c r="G35" s="24">
        <v>199407.03</v>
      </c>
      <c r="H35" s="194">
        <f t="shared" si="5"/>
        <v>15000000</v>
      </c>
    </row>
    <row r="36" spans="2:8" ht="12.75">
      <c r="B36" s="219" t="s">
        <v>427</v>
      </c>
      <c r="C36" s="17">
        <v>370177517</v>
      </c>
      <c r="D36" s="24">
        <v>67245319.38</v>
      </c>
      <c r="E36" s="17">
        <f t="shared" si="4"/>
        <v>437422836.38</v>
      </c>
      <c r="F36" s="24">
        <v>99094220.47</v>
      </c>
      <c r="G36" s="24">
        <v>99094220.47</v>
      </c>
      <c r="H36" s="194">
        <f t="shared" si="5"/>
        <v>338328615.90999997</v>
      </c>
    </row>
    <row r="37" spans="2:8" ht="12.75">
      <c r="B37" s="219" t="s">
        <v>428</v>
      </c>
      <c r="C37" s="17">
        <v>500522095</v>
      </c>
      <c r="D37" s="24">
        <v>1453622.61</v>
      </c>
      <c r="E37" s="17">
        <f t="shared" si="4"/>
        <v>501975717.61</v>
      </c>
      <c r="F37" s="24">
        <v>1453622.61</v>
      </c>
      <c r="G37" s="24">
        <v>1453622.61</v>
      </c>
      <c r="H37" s="194">
        <f t="shared" si="5"/>
        <v>500522095</v>
      </c>
    </row>
    <row r="38" spans="2:8" ht="12.75">
      <c r="B38" s="219" t="s">
        <v>429</v>
      </c>
      <c r="C38" s="17">
        <v>31202677</v>
      </c>
      <c r="D38" s="24">
        <v>2019487.92</v>
      </c>
      <c r="E38" s="17">
        <f t="shared" si="4"/>
        <v>33222164.92</v>
      </c>
      <c r="F38" s="24">
        <v>2019487.92</v>
      </c>
      <c r="G38" s="24">
        <v>2019487.92</v>
      </c>
      <c r="H38" s="194">
        <f t="shared" si="5"/>
        <v>31202677</v>
      </c>
    </row>
    <row r="39" spans="2:8" ht="12.75">
      <c r="B39" s="219" t="s">
        <v>430</v>
      </c>
      <c r="C39" s="17">
        <v>0</v>
      </c>
      <c r="D39" s="24">
        <v>941348.79</v>
      </c>
      <c r="E39" s="17">
        <f t="shared" si="4"/>
        <v>941348.79</v>
      </c>
      <c r="F39" s="24">
        <v>941348.79</v>
      </c>
      <c r="G39" s="24">
        <v>941348.79</v>
      </c>
      <c r="H39" s="194">
        <f t="shared" si="5"/>
        <v>0</v>
      </c>
    </row>
    <row r="40" spans="2:8" ht="12.75">
      <c r="B40" s="219" t="s">
        <v>431</v>
      </c>
      <c r="C40" s="17">
        <v>0</v>
      </c>
      <c r="D40" s="24">
        <v>908172.86</v>
      </c>
      <c r="E40" s="17">
        <f t="shared" si="4"/>
        <v>908172.86</v>
      </c>
      <c r="F40" s="24">
        <v>908172.86</v>
      </c>
      <c r="G40" s="24">
        <v>908172.86</v>
      </c>
      <c r="H40" s="194">
        <f t="shared" si="5"/>
        <v>0</v>
      </c>
    </row>
    <row r="41" spans="2:8" ht="12.75">
      <c r="B41" s="219" t="s">
        <v>432</v>
      </c>
      <c r="C41" s="17">
        <v>0</v>
      </c>
      <c r="D41" s="24">
        <v>2141089.74</v>
      </c>
      <c r="E41" s="17">
        <f t="shared" si="4"/>
        <v>2141089.74</v>
      </c>
      <c r="F41" s="24">
        <v>2141089.74</v>
      </c>
      <c r="G41" s="24">
        <v>2141089.74</v>
      </c>
      <c r="H41" s="194">
        <f t="shared" si="5"/>
        <v>0</v>
      </c>
    </row>
    <row r="42" spans="2:8" ht="12.75">
      <c r="B42" s="219" t="s">
        <v>433</v>
      </c>
      <c r="C42" s="17">
        <v>15000000</v>
      </c>
      <c r="D42" s="24">
        <v>1597347.75</v>
      </c>
      <c r="E42" s="17">
        <f t="shared" si="4"/>
        <v>16597347.75</v>
      </c>
      <c r="F42" s="24">
        <v>1597347.75</v>
      </c>
      <c r="G42" s="24">
        <v>1597347.75</v>
      </c>
      <c r="H42" s="194">
        <f t="shared" si="5"/>
        <v>15000000</v>
      </c>
    </row>
    <row r="43" spans="2:8" ht="12.75">
      <c r="B43" s="219" t="s">
        <v>434</v>
      </c>
      <c r="C43" s="17">
        <v>26282115</v>
      </c>
      <c r="D43" s="24">
        <v>90224727.33</v>
      </c>
      <c r="E43" s="17">
        <f t="shared" si="4"/>
        <v>116506842.33</v>
      </c>
      <c r="F43" s="24">
        <v>39435437.83</v>
      </c>
      <c r="G43" s="24">
        <v>39435437.83</v>
      </c>
      <c r="H43" s="194">
        <f t="shared" si="5"/>
        <v>77071404.5</v>
      </c>
    </row>
    <row r="44" spans="2:8" ht="12.75">
      <c r="B44" s="219" t="s">
        <v>435</v>
      </c>
      <c r="C44" s="17">
        <v>127465392</v>
      </c>
      <c r="D44" s="24">
        <v>13993793.87</v>
      </c>
      <c r="E44" s="17">
        <f t="shared" si="4"/>
        <v>141459185.87</v>
      </c>
      <c r="F44" s="24">
        <v>53530924.47</v>
      </c>
      <c r="G44" s="24">
        <v>53398121.67</v>
      </c>
      <c r="H44" s="194">
        <f t="shared" si="5"/>
        <v>87928261.4</v>
      </c>
    </row>
    <row r="45" spans="2:8" ht="12.75">
      <c r="B45" s="219" t="s">
        <v>436</v>
      </c>
      <c r="C45" s="17">
        <v>0</v>
      </c>
      <c r="D45" s="24">
        <v>1332010.07</v>
      </c>
      <c r="E45" s="17">
        <f t="shared" si="4"/>
        <v>1332010.07</v>
      </c>
      <c r="F45" s="24">
        <v>1332010.07</v>
      </c>
      <c r="G45" s="24">
        <v>1332010.07</v>
      </c>
      <c r="H45" s="194">
        <f t="shared" si="5"/>
        <v>0</v>
      </c>
    </row>
    <row r="46" spans="2:8" ht="12.75">
      <c r="B46" s="219" t="s">
        <v>437</v>
      </c>
      <c r="C46" s="17">
        <v>0</v>
      </c>
      <c r="D46" s="24">
        <v>2383779.13</v>
      </c>
      <c r="E46" s="17">
        <f t="shared" si="4"/>
        <v>2383779.13</v>
      </c>
      <c r="F46" s="24">
        <v>2383779.13</v>
      </c>
      <c r="G46" s="24">
        <v>2383779.13</v>
      </c>
      <c r="H46" s="194">
        <f t="shared" si="5"/>
        <v>0</v>
      </c>
    </row>
    <row r="47" spans="2:8" ht="12.75">
      <c r="B47" s="219" t="s">
        <v>438</v>
      </c>
      <c r="C47" s="17">
        <v>7836207818</v>
      </c>
      <c r="D47" s="24">
        <v>14396973.71</v>
      </c>
      <c r="E47" s="17">
        <f t="shared" si="4"/>
        <v>7850604791.71</v>
      </c>
      <c r="F47" s="24">
        <v>1833196267.73</v>
      </c>
      <c r="G47" s="24">
        <v>1833196267.73</v>
      </c>
      <c r="H47" s="194">
        <f t="shared" si="5"/>
        <v>6017408523.98</v>
      </c>
    </row>
    <row r="48" spans="2:8" ht="12.75">
      <c r="B48" s="224"/>
      <c r="C48" s="17"/>
      <c r="D48" s="17"/>
      <c r="E48" s="17"/>
      <c r="F48" s="17"/>
      <c r="G48" s="17"/>
      <c r="H48" s="163"/>
    </row>
    <row r="49" spans="2:8" ht="12.75">
      <c r="B49" s="217" t="s">
        <v>399</v>
      </c>
      <c r="C49" s="227">
        <f aca="true" t="shared" si="6" ref="C49:H49">C9+C31</f>
        <v>21035949278</v>
      </c>
      <c r="D49" s="226">
        <f t="shared" si="6"/>
        <v>458025832.37</v>
      </c>
      <c r="E49" s="227">
        <f>E9+E31</f>
        <v>21493975110.37</v>
      </c>
      <c r="F49" s="227">
        <f t="shared" si="6"/>
        <v>5255764615.03</v>
      </c>
      <c r="G49" s="227">
        <f t="shared" si="6"/>
        <v>5186733157.2</v>
      </c>
      <c r="H49" s="227">
        <f t="shared" si="6"/>
        <v>16238210495.34</v>
      </c>
    </row>
    <row r="50" spans="2:8" ht="13.5" thickBot="1">
      <c r="B50" s="228"/>
      <c r="C50" s="15"/>
      <c r="D50" s="15"/>
      <c r="E50" s="15"/>
      <c r="F50" s="15"/>
      <c r="G50" s="15"/>
      <c r="H50" s="15"/>
    </row>
    <row r="53" ht="12.75">
      <c r="C53" s="164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portrait" paperSize="119" scale="57" r:id="rId1"/>
  <ignoredErrors>
    <ignoredError sqref="C11:D11 F11:G1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52.8515625" style="1" customWidth="1"/>
    <col min="2" max="7" width="17.00390625" style="1" customWidth="1"/>
    <col min="8" max="16384" width="11.00390625" style="1" customWidth="1"/>
  </cols>
  <sheetData>
    <row r="1" ht="13.5" thickBot="1"/>
    <row r="2" spans="1:7" ht="12.75">
      <c r="A2" s="33" t="s">
        <v>120</v>
      </c>
      <c r="B2" s="34"/>
      <c r="C2" s="34"/>
      <c r="D2" s="34"/>
      <c r="E2" s="34"/>
      <c r="F2" s="34"/>
      <c r="G2" s="182"/>
    </row>
    <row r="3" spans="1:7" ht="12.75">
      <c r="A3" s="92" t="s">
        <v>318</v>
      </c>
      <c r="B3" s="93"/>
      <c r="C3" s="93"/>
      <c r="D3" s="93"/>
      <c r="E3" s="93"/>
      <c r="F3" s="93"/>
      <c r="G3" s="183"/>
    </row>
    <row r="4" spans="1:7" ht="12.75">
      <c r="A4" s="92" t="s">
        <v>439</v>
      </c>
      <c r="B4" s="93"/>
      <c r="C4" s="93"/>
      <c r="D4" s="93"/>
      <c r="E4" s="93"/>
      <c r="F4" s="93"/>
      <c r="G4" s="183"/>
    </row>
    <row r="5" spans="1:7" ht="12.75">
      <c r="A5" s="92" t="s">
        <v>126</v>
      </c>
      <c r="B5" s="93"/>
      <c r="C5" s="93"/>
      <c r="D5" s="93"/>
      <c r="E5" s="93"/>
      <c r="F5" s="93"/>
      <c r="G5" s="183"/>
    </row>
    <row r="6" spans="1:7" ht="13.5" thickBot="1">
      <c r="A6" s="95" t="s">
        <v>1</v>
      </c>
      <c r="B6" s="96"/>
      <c r="C6" s="96"/>
      <c r="D6" s="96"/>
      <c r="E6" s="96"/>
      <c r="F6" s="96"/>
      <c r="G6" s="184"/>
    </row>
    <row r="7" spans="1:7" ht="15.75" customHeight="1">
      <c r="A7" s="33" t="s">
        <v>2</v>
      </c>
      <c r="B7" s="211" t="s">
        <v>320</v>
      </c>
      <c r="C7" s="212"/>
      <c r="D7" s="212"/>
      <c r="E7" s="212"/>
      <c r="F7" s="213"/>
      <c r="G7" s="100" t="s">
        <v>321</v>
      </c>
    </row>
    <row r="8" spans="1:7" ht="15.75" customHeight="1" thickBot="1">
      <c r="A8" s="92"/>
      <c r="B8" s="39"/>
      <c r="C8" s="40"/>
      <c r="D8" s="40"/>
      <c r="E8" s="40"/>
      <c r="F8" s="41"/>
      <c r="G8" s="229"/>
    </row>
    <row r="9" spans="1:7" ht="26.25" thickBot="1">
      <c r="A9" s="95"/>
      <c r="B9" s="230" t="s">
        <v>211</v>
      </c>
      <c r="C9" s="32" t="s">
        <v>322</v>
      </c>
      <c r="D9" s="32" t="s">
        <v>323</v>
      </c>
      <c r="E9" s="32" t="s">
        <v>209</v>
      </c>
      <c r="F9" s="32" t="s">
        <v>228</v>
      </c>
      <c r="G9" s="102"/>
    </row>
    <row r="10" spans="1:7" ht="12.75">
      <c r="A10" s="231"/>
      <c r="B10" s="232"/>
      <c r="C10" s="232"/>
      <c r="D10" s="232"/>
      <c r="E10" s="17"/>
      <c r="F10" s="17"/>
      <c r="G10" s="232"/>
    </row>
    <row r="11" spans="1:7" ht="12.75">
      <c r="A11" s="233" t="s">
        <v>440</v>
      </c>
      <c r="B11" s="146">
        <f aca="true" t="shared" si="0" ref="B11:G11">B12+B22+B31+B42</f>
        <v>9261144941</v>
      </c>
      <c r="C11" s="146">
        <f>C12+C22+C31+C42</f>
        <v>1180665.7899999884</v>
      </c>
      <c r="D11" s="146">
        <f t="shared" si="0"/>
        <v>9262325606.79</v>
      </c>
      <c r="E11" s="146">
        <f t="shared" si="0"/>
        <v>2164274911.86</v>
      </c>
      <c r="F11" s="146">
        <f t="shared" si="0"/>
        <v>2095376256.8300002</v>
      </c>
      <c r="G11" s="146">
        <f t="shared" si="0"/>
        <v>7098050694.93</v>
      </c>
    </row>
    <row r="12" spans="1:7" ht="12.75">
      <c r="A12" s="233" t="s">
        <v>441</v>
      </c>
      <c r="B12" s="146">
        <f>SUM(B13:B20)</f>
        <v>3364355808.71</v>
      </c>
      <c r="C12" s="146">
        <f>SUM(C13:C20)</f>
        <v>-21799343.599999998</v>
      </c>
      <c r="D12" s="146">
        <f>SUM(D13:D20)</f>
        <v>3342556465.11</v>
      </c>
      <c r="E12" s="146">
        <f>SUM(E13:E20)</f>
        <v>709330972.33</v>
      </c>
      <c r="F12" s="146">
        <f>SUM(F13:F20)</f>
        <v>690289242.1999999</v>
      </c>
      <c r="G12" s="146">
        <f>D12-E12</f>
        <v>2633225492.78</v>
      </c>
    </row>
    <row r="13" spans="1:7" ht="12.75">
      <c r="A13" s="234" t="s">
        <v>442</v>
      </c>
      <c r="B13" s="136">
        <v>315653000</v>
      </c>
      <c r="C13" s="136">
        <v>0</v>
      </c>
      <c r="D13" s="136">
        <f aca="true" t="shared" si="1" ref="D13:D20">B13+C13</f>
        <v>315653000</v>
      </c>
      <c r="E13" s="136">
        <v>84067507.33</v>
      </c>
      <c r="F13" s="136">
        <v>84067507.33</v>
      </c>
      <c r="G13" s="136">
        <f aca="true" t="shared" si="2" ref="G13:G20">D13-E13</f>
        <v>231585492.67000002</v>
      </c>
    </row>
    <row r="14" spans="1:7" ht="12.75">
      <c r="A14" s="234" t="s">
        <v>443</v>
      </c>
      <c r="B14" s="136">
        <v>1006052418.86</v>
      </c>
      <c r="C14" s="136">
        <v>-698049.02</v>
      </c>
      <c r="D14" s="136">
        <f t="shared" si="1"/>
        <v>1005354369.84</v>
      </c>
      <c r="E14" s="136">
        <v>240275730.76</v>
      </c>
      <c r="F14" s="136">
        <v>236532471.82</v>
      </c>
      <c r="G14" s="136">
        <f t="shared" si="2"/>
        <v>765078639.08</v>
      </c>
    </row>
    <row r="15" spans="1:7" ht="12.75">
      <c r="A15" s="234" t="s">
        <v>444</v>
      </c>
      <c r="B15" s="136">
        <v>445379599.82</v>
      </c>
      <c r="C15" s="136">
        <v>1325251.5600000005</v>
      </c>
      <c r="D15" s="136">
        <f t="shared" si="1"/>
        <v>446704851.38</v>
      </c>
      <c r="E15" s="136">
        <v>86288723.37</v>
      </c>
      <c r="F15" s="136">
        <v>85046097.68</v>
      </c>
      <c r="G15" s="136">
        <f t="shared" si="2"/>
        <v>360416128.01</v>
      </c>
    </row>
    <row r="16" spans="1:7" ht="12.75">
      <c r="A16" s="234" t="s">
        <v>445</v>
      </c>
      <c r="B16" s="136">
        <v>0</v>
      </c>
      <c r="C16" s="136">
        <v>0</v>
      </c>
      <c r="D16" s="136">
        <f t="shared" si="1"/>
        <v>0</v>
      </c>
      <c r="E16" s="136">
        <v>0</v>
      </c>
      <c r="F16" s="136">
        <v>0</v>
      </c>
      <c r="G16" s="136">
        <f t="shared" si="2"/>
        <v>0</v>
      </c>
    </row>
    <row r="17" spans="1:7" ht="12.75">
      <c r="A17" s="234" t="s">
        <v>446</v>
      </c>
      <c r="B17" s="136">
        <v>731975101.79</v>
      </c>
      <c r="C17" s="136">
        <v>-10859926.709999999</v>
      </c>
      <c r="D17" s="136">
        <f t="shared" si="1"/>
        <v>721115175.0799999</v>
      </c>
      <c r="E17" s="136">
        <v>119574074.06</v>
      </c>
      <c r="F17" s="136">
        <v>117821333.95</v>
      </c>
      <c r="G17" s="136">
        <f t="shared" si="2"/>
        <v>601541101.02</v>
      </c>
    </row>
    <row r="18" spans="1:7" ht="12.75">
      <c r="A18" s="234" t="s">
        <v>447</v>
      </c>
      <c r="B18" s="136">
        <v>0</v>
      </c>
      <c r="C18" s="136">
        <v>0</v>
      </c>
      <c r="D18" s="136">
        <f t="shared" si="1"/>
        <v>0</v>
      </c>
      <c r="E18" s="136">
        <v>0</v>
      </c>
      <c r="F18" s="136">
        <v>0</v>
      </c>
      <c r="G18" s="136">
        <f t="shared" si="2"/>
        <v>0</v>
      </c>
    </row>
    <row r="19" spans="1:7" ht="12.75">
      <c r="A19" s="234" t="s">
        <v>448</v>
      </c>
      <c r="B19" s="136">
        <v>571088806.62</v>
      </c>
      <c r="C19" s="136">
        <v>-4858572.3100000005</v>
      </c>
      <c r="D19" s="136">
        <f t="shared" si="1"/>
        <v>566230234.3100001</v>
      </c>
      <c r="E19" s="136">
        <v>107164911.47000001</v>
      </c>
      <c r="F19" s="136">
        <v>104243040.39</v>
      </c>
      <c r="G19" s="136">
        <f t="shared" si="2"/>
        <v>459065322.84000003</v>
      </c>
    </row>
    <row r="20" spans="1:7" ht="12.75">
      <c r="A20" s="234" t="s">
        <v>449</v>
      </c>
      <c r="B20" s="136">
        <v>294206881.62</v>
      </c>
      <c r="C20" s="136">
        <v>-6708047.12</v>
      </c>
      <c r="D20" s="136">
        <f t="shared" si="1"/>
        <v>287498834.5</v>
      </c>
      <c r="E20" s="136">
        <v>71960025.33999999</v>
      </c>
      <c r="F20" s="136">
        <v>62578791.03</v>
      </c>
      <c r="G20" s="136">
        <f t="shared" si="2"/>
        <v>215538809.16000003</v>
      </c>
    </row>
    <row r="21" spans="1:7" ht="12.75">
      <c r="A21" s="235"/>
      <c r="B21" s="136"/>
      <c r="C21" s="136"/>
      <c r="D21" s="136"/>
      <c r="E21" s="136"/>
      <c r="F21" s="136"/>
      <c r="G21" s="136"/>
    </row>
    <row r="22" spans="1:7" ht="12.75">
      <c r="A22" s="233" t="s">
        <v>450</v>
      </c>
      <c r="B22" s="146">
        <f>SUM(B23:B29)</f>
        <v>2813435174.3500004</v>
      </c>
      <c r="C22" s="146">
        <f>SUM(C23:C29)</f>
        <v>24257483.529999986</v>
      </c>
      <c r="D22" s="146">
        <f>SUM(D23:D29)</f>
        <v>2837692657.88</v>
      </c>
      <c r="E22" s="146">
        <f>SUM(E23:E29)</f>
        <v>705174056.39</v>
      </c>
      <c r="F22" s="146">
        <f>SUM(F23:F29)</f>
        <v>656032104.5700003</v>
      </c>
      <c r="G22" s="146">
        <f aca="true" t="shared" si="3" ref="G22:G29">D22-E22</f>
        <v>2132518601.4900002</v>
      </c>
    </row>
    <row r="23" spans="1:7" ht="12.75">
      <c r="A23" s="234" t="s">
        <v>451</v>
      </c>
      <c r="B23" s="136">
        <v>27306082.38</v>
      </c>
      <c r="C23" s="136">
        <v>-410656.47</v>
      </c>
      <c r="D23" s="136">
        <f>B23+C23</f>
        <v>26895425.91</v>
      </c>
      <c r="E23" s="136">
        <v>4232635.890000001</v>
      </c>
      <c r="F23" s="136">
        <v>4208017.53</v>
      </c>
      <c r="G23" s="136">
        <f t="shared" si="3"/>
        <v>22662790.02</v>
      </c>
    </row>
    <row r="24" spans="1:7" ht="12.75">
      <c r="A24" s="234" t="s">
        <v>452</v>
      </c>
      <c r="B24" s="136">
        <v>211371085.58</v>
      </c>
      <c r="C24" s="136">
        <v>-378814.65000000596</v>
      </c>
      <c r="D24" s="136">
        <f aca="true" t="shared" si="4" ref="D24:D29">B24+C24</f>
        <v>210992270.93</v>
      </c>
      <c r="E24" s="136">
        <v>23089816.97</v>
      </c>
      <c r="F24" s="136">
        <v>21459163.659999996</v>
      </c>
      <c r="G24" s="136">
        <f t="shared" si="3"/>
        <v>187902453.96</v>
      </c>
    </row>
    <row r="25" spans="1:7" ht="12.75">
      <c r="A25" s="234" t="s">
        <v>453</v>
      </c>
      <c r="B25" s="136">
        <v>278808750</v>
      </c>
      <c r="C25" s="136">
        <v>0</v>
      </c>
      <c r="D25" s="136">
        <f t="shared" si="4"/>
        <v>278808750</v>
      </c>
      <c r="E25" s="136">
        <v>120439142.5</v>
      </c>
      <c r="F25" s="136">
        <v>112475756.08000004</v>
      </c>
      <c r="G25" s="136">
        <f t="shared" si="3"/>
        <v>158369607.5</v>
      </c>
    </row>
    <row r="26" spans="1:7" ht="12.75">
      <c r="A26" s="234" t="s">
        <v>454</v>
      </c>
      <c r="B26" s="136">
        <v>233865486.2</v>
      </c>
      <c r="C26" s="136">
        <v>-2185485.0200000033</v>
      </c>
      <c r="D26" s="136">
        <f t="shared" si="4"/>
        <v>231680001.17999998</v>
      </c>
      <c r="E26" s="136">
        <v>77101498.45</v>
      </c>
      <c r="F26" s="136">
        <v>73106625.62</v>
      </c>
      <c r="G26" s="136">
        <f t="shared" si="3"/>
        <v>154578502.72999996</v>
      </c>
    </row>
    <row r="27" spans="1:7" ht="12.75">
      <c r="A27" s="234" t="s">
        <v>455</v>
      </c>
      <c r="B27" s="136">
        <v>1373295078.97</v>
      </c>
      <c r="C27" s="136">
        <v>25678580.179999992</v>
      </c>
      <c r="D27" s="136">
        <f t="shared" si="4"/>
        <v>1398973659.15</v>
      </c>
      <c r="E27" s="136">
        <v>332581459.44000006</v>
      </c>
      <c r="F27" s="136">
        <v>315720497.3000002</v>
      </c>
      <c r="G27" s="136">
        <f t="shared" si="3"/>
        <v>1066392199.71</v>
      </c>
    </row>
    <row r="28" spans="1:7" ht="12.75">
      <c r="A28" s="234" t="s">
        <v>456</v>
      </c>
      <c r="B28" s="136">
        <v>688788691.22</v>
      </c>
      <c r="C28" s="136">
        <v>1553859.490000002</v>
      </c>
      <c r="D28" s="136">
        <f t="shared" si="4"/>
        <v>690342550.71</v>
      </c>
      <c r="E28" s="136">
        <v>147729503.14000002</v>
      </c>
      <c r="F28" s="136">
        <v>129062044.38000003</v>
      </c>
      <c r="G28" s="136">
        <f t="shared" si="3"/>
        <v>542613047.57</v>
      </c>
    </row>
    <row r="29" spans="1:7" ht="12.75">
      <c r="A29" s="234" t="s">
        <v>457</v>
      </c>
      <c r="B29" s="136">
        <v>0</v>
      </c>
      <c r="C29" s="136">
        <v>0</v>
      </c>
      <c r="D29" s="136">
        <f t="shared" si="4"/>
        <v>0</v>
      </c>
      <c r="E29" s="136">
        <v>0</v>
      </c>
      <c r="F29" s="136">
        <v>0</v>
      </c>
      <c r="G29" s="136">
        <f t="shared" si="3"/>
        <v>0</v>
      </c>
    </row>
    <row r="30" spans="1:7" ht="12.75">
      <c r="A30" s="235"/>
      <c r="B30" s="136"/>
      <c r="C30" s="136"/>
      <c r="D30" s="136"/>
      <c r="E30" s="136"/>
      <c r="F30" s="136"/>
      <c r="G30" s="136"/>
    </row>
    <row r="31" spans="1:7" ht="12.75">
      <c r="A31" s="233" t="s">
        <v>458</v>
      </c>
      <c r="B31" s="146">
        <f>SUM(B32:B40)</f>
        <v>539988292.94</v>
      </c>
      <c r="C31" s="146">
        <f>SUM(C32:C40)</f>
        <v>-1277474.1400000001</v>
      </c>
      <c r="D31" s="146">
        <f>SUM(D32:D40)</f>
        <v>538710818.8</v>
      </c>
      <c r="E31" s="146">
        <f>SUM(E32:E40)</f>
        <v>118529342.46000001</v>
      </c>
      <c r="F31" s="146">
        <f>SUM(F32:F40)</f>
        <v>117814369.38</v>
      </c>
      <c r="G31" s="146">
        <f aca="true" t="shared" si="5" ref="G31:G40">D31-E31</f>
        <v>420181476.3399999</v>
      </c>
    </row>
    <row r="32" spans="1:7" ht="12.75">
      <c r="A32" s="234" t="s">
        <v>459</v>
      </c>
      <c r="B32" s="136">
        <v>112910589.55</v>
      </c>
      <c r="C32" s="136">
        <v>-10930.320000000065</v>
      </c>
      <c r="D32" s="136">
        <f>B32+C32</f>
        <v>112899659.23</v>
      </c>
      <c r="E32" s="136">
        <v>19544108.19</v>
      </c>
      <c r="F32" s="136">
        <v>19279508.330000002</v>
      </c>
      <c r="G32" s="136">
        <f t="shared" si="5"/>
        <v>93355551.04</v>
      </c>
    </row>
    <row r="33" spans="1:7" ht="12.75">
      <c r="A33" s="234" t="s">
        <v>460</v>
      </c>
      <c r="B33" s="136">
        <v>101319385.48</v>
      </c>
      <c r="C33" s="136">
        <v>-50074.04999999993</v>
      </c>
      <c r="D33" s="136">
        <f aca="true" t="shared" si="6" ref="D33:D40">B33+C33</f>
        <v>101269311.43</v>
      </c>
      <c r="E33" s="136">
        <v>30594674.6</v>
      </c>
      <c r="F33" s="136">
        <v>30256507.490000002</v>
      </c>
      <c r="G33" s="136">
        <f t="shared" si="5"/>
        <v>70674636.83000001</v>
      </c>
    </row>
    <row r="34" spans="1:7" ht="12.75">
      <c r="A34" s="234" t="s">
        <v>461</v>
      </c>
      <c r="B34" s="136">
        <v>0</v>
      </c>
      <c r="C34" s="136">
        <v>0</v>
      </c>
      <c r="D34" s="136">
        <f t="shared" si="6"/>
        <v>0</v>
      </c>
      <c r="E34" s="136">
        <v>0</v>
      </c>
      <c r="F34" s="136">
        <v>0</v>
      </c>
      <c r="G34" s="136">
        <f t="shared" si="5"/>
        <v>0</v>
      </c>
    </row>
    <row r="35" spans="1:7" ht="12.75">
      <c r="A35" s="234" t="s">
        <v>462</v>
      </c>
      <c r="B35" s="136">
        <v>0</v>
      </c>
      <c r="C35" s="136">
        <v>0</v>
      </c>
      <c r="D35" s="136">
        <f t="shared" si="6"/>
        <v>0</v>
      </c>
      <c r="E35" s="136">
        <v>0</v>
      </c>
      <c r="F35" s="136">
        <v>0</v>
      </c>
      <c r="G35" s="136">
        <f t="shared" si="5"/>
        <v>0</v>
      </c>
    </row>
    <row r="36" spans="1:7" ht="12.75">
      <c r="A36" s="234" t="s">
        <v>463</v>
      </c>
      <c r="B36" s="136">
        <v>108349709.11</v>
      </c>
      <c r="C36" s="136">
        <v>-938065.4100000001</v>
      </c>
      <c r="D36" s="143">
        <f t="shared" si="6"/>
        <v>107411643.7</v>
      </c>
      <c r="E36" s="136">
        <v>16450324.079999998</v>
      </c>
      <c r="F36" s="136">
        <v>16437718.59</v>
      </c>
      <c r="G36" s="143">
        <f t="shared" si="5"/>
        <v>90961319.62</v>
      </c>
    </row>
    <row r="37" spans="1:7" ht="12.75">
      <c r="A37" s="234" t="s">
        <v>464</v>
      </c>
      <c r="B37" s="136">
        <v>0</v>
      </c>
      <c r="C37" s="136">
        <v>0</v>
      </c>
      <c r="D37" s="136">
        <f t="shared" si="6"/>
        <v>0</v>
      </c>
      <c r="E37" s="136">
        <v>0</v>
      </c>
      <c r="F37" s="136">
        <v>0</v>
      </c>
      <c r="G37" s="136">
        <f t="shared" si="5"/>
        <v>0</v>
      </c>
    </row>
    <row r="38" spans="1:7" ht="12.75">
      <c r="A38" s="234" t="s">
        <v>465</v>
      </c>
      <c r="B38" s="136">
        <v>208826158.8</v>
      </c>
      <c r="C38" s="136">
        <v>-278404.35999999987</v>
      </c>
      <c r="D38" s="136">
        <f t="shared" si="6"/>
        <v>208547754.44</v>
      </c>
      <c r="E38" s="136">
        <v>50710897.46</v>
      </c>
      <c r="F38" s="136">
        <v>50611296.839999996</v>
      </c>
      <c r="G38" s="136">
        <f t="shared" si="5"/>
        <v>157836856.98</v>
      </c>
    </row>
    <row r="39" spans="1:7" ht="12.75">
      <c r="A39" s="234" t="s">
        <v>466</v>
      </c>
      <c r="B39" s="136">
        <v>8582450</v>
      </c>
      <c r="C39" s="136">
        <v>0</v>
      </c>
      <c r="D39" s="136">
        <f t="shared" si="6"/>
        <v>8582450</v>
      </c>
      <c r="E39" s="136">
        <v>1229338.13</v>
      </c>
      <c r="F39" s="136">
        <v>1229338.13</v>
      </c>
      <c r="G39" s="136">
        <f t="shared" si="5"/>
        <v>7353111.87</v>
      </c>
    </row>
    <row r="40" spans="1:7" ht="12.75">
      <c r="A40" s="234" t="s">
        <v>467</v>
      </c>
      <c r="B40" s="136">
        <v>0</v>
      </c>
      <c r="C40" s="136">
        <v>0</v>
      </c>
      <c r="D40" s="136">
        <f t="shared" si="6"/>
        <v>0</v>
      </c>
      <c r="E40" s="136">
        <v>0</v>
      </c>
      <c r="F40" s="136">
        <v>0</v>
      </c>
      <c r="G40" s="136">
        <f t="shared" si="5"/>
        <v>0</v>
      </c>
    </row>
    <row r="41" spans="1:7" ht="12.75">
      <c r="A41" s="235"/>
      <c r="B41" s="136"/>
      <c r="C41" s="136"/>
      <c r="D41" s="136"/>
      <c r="E41" s="136"/>
      <c r="F41" s="136"/>
      <c r="G41" s="136"/>
    </row>
    <row r="42" spans="1:7" ht="12.75">
      <c r="A42" s="233" t="s">
        <v>468</v>
      </c>
      <c r="B42" s="146">
        <f>SUM(B43:B46)</f>
        <v>2543365665</v>
      </c>
      <c r="C42" s="146">
        <f>SUM(C43:C46)</f>
        <v>0</v>
      </c>
      <c r="D42" s="146">
        <f>SUM(D43:D46)</f>
        <v>2543365665</v>
      </c>
      <c r="E42" s="146">
        <f>SUM(E43:E46)</f>
        <v>631240540.6800001</v>
      </c>
      <c r="F42" s="146">
        <f>SUM(F43:F46)</f>
        <v>631240540.6800001</v>
      </c>
      <c r="G42" s="146">
        <f>D42-E42</f>
        <v>1912125124.32</v>
      </c>
    </row>
    <row r="43" spans="1:7" ht="12.75">
      <c r="A43" s="234" t="s">
        <v>469</v>
      </c>
      <c r="B43" s="136">
        <v>426204128</v>
      </c>
      <c r="C43" s="136">
        <v>0</v>
      </c>
      <c r="D43" s="136">
        <f>B43+C43</f>
        <v>426204128</v>
      </c>
      <c r="E43" s="136">
        <v>96048973.38999999</v>
      </c>
      <c r="F43" s="136">
        <v>96048973.38999999</v>
      </c>
      <c r="G43" s="136">
        <f>D43-E43</f>
        <v>330155154.61</v>
      </c>
    </row>
    <row r="44" spans="1:7" ht="25.5">
      <c r="A44" s="236" t="s">
        <v>470</v>
      </c>
      <c r="B44" s="136">
        <v>2117161537</v>
      </c>
      <c r="C44" s="136">
        <v>0</v>
      </c>
      <c r="D44" s="136">
        <f>B44+C44</f>
        <v>2117161537</v>
      </c>
      <c r="E44" s="136">
        <v>535191567.29</v>
      </c>
      <c r="F44" s="136">
        <v>535191567.29</v>
      </c>
      <c r="G44" s="136">
        <f>D44-E44</f>
        <v>1581969969.71</v>
      </c>
    </row>
    <row r="45" spans="1:7" ht="12.75">
      <c r="A45" s="234" t="s">
        <v>471</v>
      </c>
      <c r="B45" s="136">
        <v>0</v>
      </c>
      <c r="C45" s="136">
        <v>0</v>
      </c>
      <c r="D45" s="136">
        <f>B45+C45</f>
        <v>0</v>
      </c>
      <c r="E45" s="136">
        <v>0</v>
      </c>
      <c r="F45" s="136">
        <v>0</v>
      </c>
      <c r="G45" s="136">
        <f>D45-E45</f>
        <v>0</v>
      </c>
    </row>
    <row r="46" spans="1:7" ht="12.75">
      <c r="A46" s="234" t="s">
        <v>472</v>
      </c>
      <c r="B46" s="136">
        <v>0</v>
      </c>
      <c r="C46" s="136">
        <v>0</v>
      </c>
      <c r="D46" s="136">
        <f>B46+C46</f>
        <v>0</v>
      </c>
      <c r="E46" s="136">
        <v>0</v>
      </c>
      <c r="F46" s="136">
        <v>0</v>
      </c>
      <c r="G46" s="136">
        <f>D46-E46</f>
        <v>0</v>
      </c>
    </row>
    <row r="47" spans="1:7" ht="12.75">
      <c r="A47" s="235"/>
      <c r="B47" s="136"/>
      <c r="C47" s="136"/>
      <c r="D47" s="136"/>
      <c r="E47" s="136"/>
      <c r="F47" s="136"/>
      <c r="G47" s="136"/>
    </row>
    <row r="48" spans="1:7" ht="12.75">
      <c r="A48" s="233" t="s">
        <v>473</v>
      </c>
      <c r="B48" s="146">
        <f>B49+B59+B68+B79</f>
        <v>11774804337</v>
      </c>
      <c r="C48" s="146">
        <f>C49+C59+C68+C79</f>
        <v>456845166.5799999</v>
      </c>
      <c r="D48" s="146">
        <f>D49+D59+D68+D79</f>
        <v>12231649503.580002</v>
      </c>
      <c r="E48" s="146">
        <f>E49+E59+E68+E79</f>
        <v>3091489703.1699996</v>
      </c>
      <c r="F48" s="146">
        <f>F49+F59+F68+F79</f>
        <v>3091356900.3699994</v>
      </c>
      <c r="G48" s="146">
        <f aca="true" t="shared" si="7" ref="G48:G83">D48-E48</f>
        <v>9140159800.410002</v>
      </c>
    </row>
    <row r="49" spans="1:7" ht="12.75">
      <c r="A49" s="233" t="s">
        <v>441</v>
      </c>
      <c r="B49" s="146">
        <f>SUM(B50:B57)</f>
        <v>138465392</v>
      </c>
      <c r="C49" s="146">
        <f>SUM(C50:C57)</f>
        <v>39902990.029999994</v>
      </c>
      <c r="D49" s="146">
        <f>SUM(D50:D57)</f>
        <v>178368382.03</v>
      </c>
      <c r="E49" s="146">
        <f>SUM(E50:E57)</f>
        <v>79286579.07000001</v>
      </c>
      <c r="F49" s="146">
        <f>SUM(F50:F57)</f>
        <v>79153776.27</v>
      </c>
      <c r="G49" s="146">
        <f t="shared" si="7"/>
        <v>99081802.96</v>
      </c>
    </row>
    <row r="50" spans="1:7" ht="12.75">
      <c r="A50" s="234" t="s">
        <v>442</v>
      </c>
      <c r="B50" s="136">
        <v>0</v>
      </c>
      <c r="C50" s="136">
        <v>0</v>
      </c>
      <c r="D50" s="136">
        <f>B50+C50</f>
        <v>0</v>
      </c>
      <c r="E50" s="136">
        <v>0</v>
      </c>
      <c r="F50" s="136">
        <v>0</v>
      </c>
      <c r="G50" s="136">
        <f t="shared" si="7"/>
        <v>0</v>
      </c>
    </row>
    <row r="51" spans="1:7" ht="12.75">
      <c r="A51" s="234" t="s">
        <v>443</v>
      </c>
      <c r="B51" s="136">
        <v>2600000</v>
      </c>
      <c r="C51" s="136">
        <v>3414172.83</v>
      </c>
      <c r="D51" s="136">
        <f aca="true" t="shared" si="8" ref="D51:D57">B51+C51</f>
        <v>6014172.83</v>
      </c>
      <c r="E51" s="136">
        <v>3618705.4299999997</v>
      </c>
      <c r="F51" s="136">
        <v>3485902.63</v>
      </c>
      <c r="G51" s="136">
        <f t="shared" si="7"/>
        <v>2395467.4000000004</v>
      </c>
    </row>
    <row r="52" spans="1:7" ht="12.75">
      <c r="A52" s="234" t="s">
        <v>444</v>
      </c>
      <c r="B52" s="136">
        <v>1000000</v>
      </c>
      <c r="C52" s="136">
        <v>7545591.08</v>
      </c>
      <c r="D52" s="136">
        <f t="shared" si="8"/>
        <v>8545591.08</v>
      </c>
      <c r="E52" s="136">
        <v>7545591.08</v>
      </c>
      <c r="F52" s="136">
        <v>7545591.08</v>
      </c>
      <c r="G52" s="136">
        <f t="shared" si="7"/>
        <v>1000000</v>
      </c>
    </row>
    <row r="53" spans="1:7" ht="12.75">
      <c r="A53" s="234" t="s">
        <v>445</v>
      </c>
      <c r="B53" s="136">
        <v>0</v>
      </c>
      <c r="C53" s="136">
        <v>0</v>
      </c>
      <c r="D53" s="136">
        <f t="shared" si="8"/>
        <v>0</v>
      </c>
      <c r="E53" s="136">
        <v>0</v>
      </c>
      <c r="F53" s="136">
        <v>0</v>
      </c>
      <c r="G53" s="136">
        <f t="shared" si="7"/>
        <v>0</v>
      </c>
    </row>
    <row r="54" spans="1:7" ht="12.75">
      <c r="A54" s="234" t="s">
        <v>446</v>
      </c>
      <c r="B54" s="136">
        <v>0</v>
      </c>
      <c r="C54" s="136">
        <v>13700698.53</v>
      </c>
      <c r="D54" s="136">
        <f t="shared" si="8"/>
        <v>13700698.53</v>
      </c>
      <c r="E54" s="136">
        <v>13700698.53</v>
      </c>
      <c r="F54" s="136">
        <v>13700698.53</v>
      </c>
      <c r="G54" s="136">
        <f t="shared" si="7"/>
        <v>0</v>
      </c>
    </row>
    <row r="55" spans="1:7" ht="12.75">
      <c r="A55" s="234" t="s">
        <v>447</v>
      </c>
      <c r="B55" s="136">
        <v>0</v>
      </c>
      <c r="C55" s="136">
        <v>0</v>
      </c>
      <c r="D55" s="136">
        <f t="shared" si="8"/>
        <v>0</v>
      </c>
      <c r="E55" s="136">
        <v>0</v>
      </c>
      <c r="F55" s="136">
        <v>0</v>
      </c>
      <c r="G55" s="136">
        <f t="shared" si="7"/>
        <v>0</v>
      </c>
    </row>
    <row r="56" spans="1:7" ht="12.75">
      <c r="A56" s="234" t="s">
        <v>448</v>
      </c>
      <c r="B56" s="136">
        <v>124865392</v>
      </c>
      <c r="C56" s="136">
        <v>11460741.3</v>
      </c>
      <c r="D56" s="136">
        <f t="shared" si="8"/>
        <v>136326133.3</v>
      </c>
      <c r="E56" s="136">
        <v>50793339.3</v>
      </c>
      <c r="F56" s="136">
        <v>50793339.3</v>
      </c>
      <c r="G56" s="136">
        <f t="shared" si="7"/>
        <v>85532794.00000001</v>
      </c>
    </row>
    <row r="57" spans="1:7" ht="12.75">
      <c r="A57" s="234" t="s">
        <v>449</v>
      </c>
      <c r="B57" s="136">
        <v>10000000</v>
      </c>
      <c r="C57" s="136">
        <v>3781786.29</v>
      </c>
      <c r="D57" s="136">
        <f t="shared" si="8"/>
        <v>13781786.29</v>
      </c>
      <c r="E57" s="136">
        <v>3628244.73</v>
      </c>
      <c r="F57" s="136">
        <v>3628244.73</v>
      </c>
      <c r="G57" s="136">
        <f t="shared" si="7"/>
        <v>10153541.559999999</v>
      </c>
    </row>
    <row r="58" spans="1:7" ht="12.75">
      <c r="A58" s="235"/>
      <c r="B58" s="136"/>
      <c r="C58" s="136"/>
      <c r="D58" s="136"/>
      <c r="E58" s="136"/>
      <c r="F58" s="136"/>
      <c r="G58" s="136"/>
    </row>
    <row r="59" spans="1:7" ht="12.75">
      <c r="A59" s="233" t="s">
        <v>450</v>
      </c>
      <c r="B59" s="146">
        <f>SUM(B60:B66)</f>
        <v>10013301585</v>
      </c>
      <c r="C59" s="146">
        <f>SUM(C60:C66)</f>
        <v>407472408.65</v>
      </c>
      <c r="D59" s="146">
        <f>SUM(D60:D66)</f>
        <v>10420773993.650002</v>
      </c>
      <c r="E59" s="146">
        <f>SUM(E60:E66)</f>
        <v>2583249019.0699997</v>
      </c>
      <c r="F59" s="146">
        <f>SUM(F60:F66)</f>
        <v>2583249019.0699997</v>
      </c>
      <c r="G59" s="146">
        <f t="shared" si="7"/>
        <v>7837524974.580002</v>
      </c>
    </row>
    <row r="60" spans="1:7" ht="12.75">
      <c r="A60" s="234" t="s">
        <v>451</v>
      </c>
      <c r="B60" s="136">
        <v>0</v>
      </c>
      <c r="C60" s="136">
        <v>307956.68</v>
      </c>
      <c r="D60" s="136">
        <f>B60+C60</f>
        <v>307956.68</v>
      </c>
      <c r="E60" s="136">
        <v>307956.68</v>
      </c>
      <c r="F60" s="136">
        <v>307956.68</v>
      </c>
      <c r="G60" s="136">
        <f t="shared" si="7"/>
        <v>0</v>
      </c>
    </row>
    <row r="61" spans="1:7" ht="12.75">
      <c r="A61" s="234" t="s">
        <v>452</v>
      </c>
      <c r="B61" s="136">
        <v>615804210</v>
      </c>
      <c r="C61" s="136">
        <v>195331567.65</v>
      </c>
      <c r="D61" s="136">
        <f aca="true" t="shared" si="9" ref="D61:D66">B61+C61</f>
        <v>811135777.65</v>
      </c>
      <c r="E61" s="136">
        <v>175355802.69</v>
      </c>
      <c r="F61" s="136">
        <v>175355802.69</v>
      </c>
      <c r="G61" s="136">
        <f t="shared" si="7"/>
        <v>635779974.96</v>
      </c>
    </row>
    <row r="62" spans="1:7" ht="12.75">
      <c r="A62" s="234" t="s">
        <v>453</v>
      </c>
      <c r="B62" s="136">
        <v>1684317282</v>
      </c>
      <c r="C62" s="136">
        <v>44967507.97</v>
      </c>
      <c r="D62" s="136">
        <f t="shared" si="9"/>
        <v>1729284789.97</v>
      </c>
      <c r="E62" s="136">
        <v>452026716.64</v>
      </c>
      <c r="F62" s="136">
        <v>452026716.64</v>
      </c>
      <c r="G62" s="136">
        <f t="shared" si="7"/>
        <v>1277258073.33</v>
      </c>
    </row>
    <row r="63" spans="1:7" ht="12.75">
      <c r="A63" s="234" t="s">
        <v>454</v>
      </c>
      <c r="B63" s="136">
        <v>0</v>
      </c>
      <c r="C63" s="136">
        <v>19442591.85</v>
      </c>
      <c r="D63" s="136">
        <f t="shared" si="9"/>
        <v>19442591.85</v>
      </c>
      <c r="E63" s="136">
        <v>6291956.03</v>
      </c>
      <c r="F63" s="136">
        <v>6291956.03</v>
      </c>
      <c r="G63" s="136">
        <f t="shared" si="7"/>
        <v>13150635.82</v>
      </c>
    </row>
    <row r="64" spans="1:7" ht="12.75">
      <c r="A64" s="234" t="s">
        <v>455</v>
      </c>
      <c r="B64" s="136">
        <v>7009612170</v>
      </c>
      <c r="C64" s="136">
        <v>123718631.55</v>
      </c>
      <c r="D64" s="136">
        <f t="shared" si="9"/>
        <v>7133330801.55</v>
      </c>
      <c r="E64" s="136">
        <v>1796465151.37</v>
      </c>
      <c r="F64" s="136">
        <v>1796465151.37</v>
      </c>
      <c r="G64" s="136">
        <f t="shared" si="7"/>
        <v>5336865650.18</v>
      </c>
    </row>
    <row r="65" spans="1:7" ht="12.75">
      <c r="A65" s="234" t="s">
        <v>456</v>
      </c>
      <c r="B65" s="136">
        <v>703567923</v>
      </c>
      <c r="C65" s="136">
        <v>23704152.95</v>
      </c>
      <c r="D65" s="136">
        <f t="shared" si="9"/>
        <v>727272075.95</v>
      </c>
      <c r="E65" s="136">
        <v>152801435.66</v>
      </c>
      <c r="F65" s="136">
        <v>152801435.66</v>
      </c>
      <c r="G65" s="136">
        <f t="shared" si="7"/>
        <v>574470640.2900001</v>
      </c>
    </row>
    <row r="66" spans="1:7" ht="12.75">
      <c r="A66" s="234" t="s">
        <v>457</v>
      </c>
      <c r="B66" s="136">
        <v>0</v>
      </c>
      <c r="C66" s="136">
        <v>0</v>
      </c>
      <c r="D66" s="136">
        <f t="shared" si="9"/>
        <v>0</v>
      </c>
      <c r="E66" s="136">
        <v>0</v>
      </c>
      <c r="F66" s="136">
        <v>0</v>
      </c>
      <c r="G66" s="136">
        <f t="shared" si="7"/>
        <v>0</v>
      </c>
    </row>
    <row r="67" spans="1:7" ht="12.75">
      <c r="A67" s="235"/>
      <c r="B67" s="136"/>
      <c r="C67" s="136"/>
      <c r="D67" s="136"/>
      <c r="E67" s="136"/>
      <c r="F67" s="136"/>
      <c r="G67" s="136"/>
    </row>
    <row r="68" spans="1:7" ht="12.75">
      <c r="A68" s="233" t="s">
        <v>458</v>
      </c>
      <c r="B68" s="146">
        <f>SUM(B69:B77)</f>
        <v>55113850</v>
      </c>
      <c r="C68" s="146">
        <f>SUM(C69:C77)</f>
        <v>9469767.899999999</v>
      </c>
      <c r="D68" s="146">
        <f>SUM(D69:D77)</f>
        <v>64583617.9</v>
      </c>
      <c r="E68" s="146">
        <f>SUM(E69:E77)</f>
        <v>10632752.24</v>
      </c>
      <c r="F68" s="146">
        <f>SUM(F69:F77)</f>
        <v>10632752.24</v>
      </c>
      <c r="G68" s="146">
        <f t="shared" si="7"/>
        <v>53950865.66</v>
      </c>
    </row>
    <row r="69" spans="1:7" ht="12.75">
      <c r="A69" s="234" t="s">
        <v>459</v>
      </c>
      <c r="B69" s="136">
        <v>40113850</v>
      </c>
      <c r="C69" s="136">
        <v>1715378.54</v>
      </c>
      <c r="D69" s="136">
        <f>B69+C69</f>
        <v>41829228.54</v>
      </c>
      <c r="E69" s="136">
        <v>3712318.54</v>
      </c>
      <c r="F69" s="136">
        <v>3712318.54</v>
      </c>
      <c r="G69" s="136">
        <f t="shared" si="7"/>
        <v>38116910</v>
      </c>
    </row>
    <row r="70" spans="1:7" ht="12.75">
      <c r="A70" s="234" t="s">
        <v>460</v>
      </c>
      <c r="B70" s="136">
        <v>15000000</v>
      </c>
      <c r="C70" s="136">
        <v>804553.36</v>
      </c>
      <c r="D70" s="136">
        <f aca="true" t="shared" si="10" ref="D70:D77">B70+C70</f>
        <v>15804553.36</v>
      </c>
      <c r="E70" s="136">
        <v>804553.36</v>
      </c>
      <c r="F70" s="136">
        <v>804553.36</v>
      </c>
      <c r="G70" s="136">
        <f t="shared" si="7"/>
        <v>15000000</v>
      </c>
    </row>
    <row r="71" spans="1:7" ht="12.75">
      <c r="A71" s="234" t="s">
        <v>461</v>
      </c>
      <c r="B71" s="136">
        <v>0</v>
      </c>
      <c r="C71" s="136">
        <v>0</v>
      </c>
      <c r="D71" s="136">
        <f t="shared" si="10"/>
        <v>0</v>
      </c>
      <c r="E71" s="136">
        <v>0</v>
      </c>
      <c r="F71" s="136">
        <v>0</v>
      </c>
      <c r="G71" s="136">
        <f t="shared" si="7"/>
        <v>0</v>
      </c>
    </row>
    <row r="72" spans="1:7" ht="12.75">
      <c r="A72" s="234" t="s">
        <v>462</v>
      </c>
      <c r="B72" s="136">
        <v>0</v>
      </c>
      <c r="C72" s="136">
        <v>0</v>
      </c>
      <c r="D72" s="136">
        <f t="shared" si="10"/>
        <v>0</v>
      </c>
      <c r="E72" s="136">
        <v>0</v>
      </c>
      <c r="F72" s="136">
        <v>0</v>
      </c>
      <c r="G72" s="136">
        <f t="shared" si="7"/>
        <v>0</v>
      </c>
    </row>
    <row r="73" spans="1:7" ht="12.75">
      <c r="A73" s="234" t="s">
        <v>463</v>
      </c>
      <c r="B73" s="136">
        <v>0</v>
      </c>
      <c r="C73" s="136">
        <v>4267491.87</v>
      </c>
      <c r="D73" s="136">
        <f t="shared" si="10"/>
        <v>4267491.87</v>
      </c>
      <c r="E73" s="136">
        <v>3433536.21</v>
      </c>
      <c r="F73" s="136">
        <v>3433536.21</v>
      </c>
      <c r="G73" s="136">
        <f t="shared" si="7"/>
        <v>833955.6600000001</v>
      </c>
    </row>
    <row r="74" spans="1:7" ht="12.75">
      <c r="A74" s="234" t="s">
        <v>464</v>
      </c>
      <c r="B74" s="136">
        <v>0</v>
      </c>
      <c r="C74" s="136">
        <v>0</v>
      </c>
      <c r="D74" s="136">
        <f t="shared" si="10"/>
        <v>0</v>
      </c>
      <c r="E74" s="136">
        <v>0</v>
      </c>
      <c r="F74" s="136">
        <v>0</v>
      </c>
      <c r="G74" s="136">
        <f t="shared" si="7"/>
        <v>0</v>
      </c>
    </row>
    <row r="75" spans="1:7" ht="12.75">
      <c r="A75" s="234" t="s">
        <v>465</v>
      </c>
      <c r="B75" s="136">
        <v>0</v>
      </c>
      <c r="C75" s="136">
        <v>2682344.13</v>
      </c>
      <c r="D75" s="136">
        <f t="shared" si="10"/>
        <v>2682344.13</v>
      </c>
      <c r="E75" s="136">
        <v>2682344.13</v>
      </c>
      <c r="F75" s="136">
        <v>2682344.13</v>
      </c>
      <c r="G75" s="136">
        <f t="shared" si="7"/>
        <v>0</v>
      </c>
    </row>
    <row r="76" spans="1:7" ht="12.75">
      <c r="A76" s="234" t="s">
        <v>466</v>
      </c>
      <c r="B76" s="136">
        <v>0</v>
      </c>
      <c r="C76" s="136">
        <v>0</v>
      </c>
      <c r="D76" s="136">
        <f t="shared" si="10"/>
        <v>0</v>
      </c>
      <c r="E76" s="136">
        <v>0</v>
      </c>
      <c r="F76" s="136">
        <v>0</v>
      </c>
      <c r="G76" s="136">
        <f t="shared" si="7"/>
        <v>0</v>
      </c>
    </row>
    <row r="77" spans="1:7" ht="13.5" thickBot="1">
      <c r="A77" s="237" t="s">
        <v>467</v>
      </c>
      <c r="B77" s="238">
        <v>0</v>
      </c>
      <c r="C77" s="238">
        <v>0</v>
      </c>
      <c r="D77" s="238">
        <f t="shared" si="10"/>
        <v>0</v>
      </c>
      <c r="E77" s="238">
        <v>0</v>
      </c>
      <c r="F77" s="238">
        <v>0</v>
      </c>
      <c r="G77" s="238">
        <f t="shared" si="7"/>
        <v>0</v>
      </c>
    </row>
    <row r="78" spans="1:7" ht="12.75">
      <c r="A78" s="235"/>
      <c r="B78" s="136"/>
      <c r="C78" s="136"/>
      <c r="D78" s="136"/>
      <c r="E78" s="136"/>
      <c r="F78" s="136"/>
      <c r="G78" s="136"/>
    </row>
    <row r="79" spans="1:7" ht="12.75">
      <c r="A79" s="233" t="s">
        <v>468</v>
      </c>
      <c r="B79" s="146">
        <f>SUM(B80:B83)</f>
        <v>1567923510</v>
      </c>
      <c r="C79" s="146">
        <f>SUM(C80:C83)</f>
        <v>0</v>
      </c>
      <c r="D79" s="146">
        <f>SUM(D80:D83)</f>
        <v>1567923510</v>
      </c>
      <c r="E79" s="146">
        <f>SUM(E80:E83)</f>
        <v>418321352.79</v>
      </c>
      <c r="F79" s="146">
        <f>SUM(F80:F83)</f>
        <v>418321352.79</v>
      </c>
      <c r="G79" s="146">
        <f t="shared" si="7"/>
        <v>1149602157.21</v>
      </c>
    </row>
    <row r="80" spans="1:7" ht="12.75">
      <c r="A80" s="234" t="s">
        <v>469</v>
      </c>
      <c r="B80" s="136">
        <v>160177517</v>
      </c>
      <c r="C80" s="136">
        <v>0</v>
      </c>
      <c r="D80" s="136">
        <f>B80+C80</f>
        <v>160177517</v>
      </c>
      <c r="E80" s="136">
        <v>36745241.85</v>
      </c>
      <c r="F80" s="136">
        <v>36745241.85</v>
      </c>
      <c r="G80" s="136">
        <f t="shared" si="7"/>
        <v>123432275.15</v>
      </c>
    </row>
    <row r="81" spans="1:7" ht="25.5">
      <c r="A81" s="236" t="s">
        <v>470</v>
      </c>
      <c r="B81" s="136">
        <v>1407745993</v>
      </c>
      <c r="C81" s="136">
        <v>0</v>
      </c>
      <c r="D81" s="136">
        <f>B81+C81</f>
        <v>1407745993</v>
      </c>
      <c r="E81" s="136">
        <v>381576110.94</v>
      </c>
      <c r="F81" s="136">
        <v>381576110.94</v>
      </c>
      <c r="G81" s="136">
        <f t="shared" si="7"/>
        <v>1026169882.06</v>
      </c>
    </row>
    <row r="82" spans="1:7" ht="12.75">
      <c r="A82" s="234" t="s">
        <v>471</v>
      </c>
      <c r="B82" s="136">
        <v>0</v>
      </c>
      <c r="C82" s="136">
        <v>0</v>
      </c>
      <c r="D82" s="136">
        <f>B82+C82</f>
        <v>0</v>
      </c>
      <c r="E82" s="136">
        <v>0</v>
      </c>
      <c r="F82" s="136">
        <v>0</v>
      </c>
      <c r="G82" s="136">
        <f t="shared" si="7"/>
        <v>0</v>
      </c>
    </row>
    <row r="83" spans="1:7" ht="12.75">
      <c r="A83" s="234" t="s">
        <v>472</v>
      </c>
      <c r="B83" s="136">
        <v>0</v>
      </c>
      <c r="C83" s="136">
        <v>0</v>
      </c>
      <c r="D83" s="136">
        <f>B83+C83</f>
        <v>0</v>
      </c>
      <c r="E83" s="136">
        <v>0</v>
      </c>
      <c r="F83" s="136">
        <v>0</v>
      </c>
      <c r="G83" s="136">
        <f t="shared" si="7"/>
        <v>0</v>
      </c>
    </row>
    <row r="84" spans="1:7" ht="12.75">
      <c r="A84" s="235"/>
      <c r="B84" s="136"/>
      <c r="C84" s="136"/>
      <c r="D84" s="136"/>
      <c r="E84" s="136"/>
      <c r="F84" s="136"/>
      <c r="G84" s="136"/>
    </row>
    <row r="85" spans="1:7" ht="12.75">
      <c r="A85" s="233" t="s">
        <v>399</v>
      </c>
      <c r="B85" s="146">
        <f aca="true" t="shared" si="11" ref="B85:G85">B11+B48</f>
        <v>21035949278</v>
      </c>
      <c r="C85" s="146">
        <f t="shared" si="11"/>
        <v>458025832.3699999</v>
      </c>
      <c r="D85" s="146">
        <f t="shared" si="11"/>
        <v>21493975110.370003</v>
      </c>
      <c r="E85" s="146">
        <f t="shared" si="11"/>
        <v>5255764615.03</v>
      </c>
      <c r="F85" s="146">
        <f t="shared" si="11"/>
        <v>5186733157.2</v>
      </c>
      <c r="G85" s="146">
        <f t="shared" si="11"/>
        <v>16238210495.340002</v>
      </c>
    </row>
    <row r="86" spans="1:7" ht="13.5" thickBot="1">
      <c r="A86" s="239"/>
      <c r="B86" s="240"/>
      <c r="C86" s="240"/>
      <c r="D86" s="240"/>
      <c r="E86" s="240"/>
      <c r="F86" s="240"/>
      <c r="G86" s="240"/>
    </row>
    <row r="88" spans="2:7" ht="12.75">
      <c r="B88" s="107"/>
      <c r="C88" s="107"/>
      <c r="D88" s="107"/>
      <c r="E88" s="107"/>
      <c r="F88" s="107"/>
      <c r="G88" s="107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874015748031497" right="0.7874015748031497" top="0.7086614173228347" bottom="0.7086614173228347" header="0.31496062992125984" footer="0.31496062992125984"/>
  <pageSetup fitToHeight="0" fitToWidth="1" horizontalDpi="600" verticalDpi="600" orientation="portrait" paperSize="119" scale="57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B1" sqref="B1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8" width="15.28125" style="1" bestFit="1" customWidth="1"/>
    <col min="9" max="16384" width="11.00390625" style="1" customWidth="1"/>
  </cols>
  <sheetData>
    <row r="1" ht="13.5" thickBot="1"/>
    <row r="2" spans="2:8" ht="12.75">
      <c r="B2" s="33" t="s">
        <v>120</v>
      </c>
      <c r="C2" s="34"/>
      <c r="D2" s="34"/>
      <c r="E2" s="34"/>
      <c r="F2" s="34"/>
      <c r="G2" s="34"/>
      <c r="H2" s="182"/>
    </row>
    <row r="3" spans="2:8" ht="12.75">
      <c r="B3" s="92" t="s">
        <v>318</v>
      </c>
      <c r="C3" s="93"/>
      <c r="D3" s="93"/>
      <c r="E3" s="93"/>
      <c r="F3" s="93"/>
      <c r="G3" s="93"/>
      <c r="H3" s="183"/>
    </row>
    <row r="4" spans="2:8" ht="12.75">
      <c r="B4" s="92" t="s">
        <v>474</v>
      </c>
      <c r="C4" s="93"/>
      <c r="D4" s="93"/>
      <c r="E4" s="93"/>
      <c r="F4" s="93"/>
      <c r="G4" s="93"/>
      <c r="H4" s="183"/>
    </row>
    <row r="5" spans="2:8" ht="12.75">
      <c r="B5" s="92" t="s">
        <v>126</v>
      </c>
      <c r="C5" s="93"/>
      <c r="D5" s="93"/>
      <c r="E5" s="93"/>
      <c r="F5" s="93"/>
      <c r="G5" s="93"/>
      <c r="H5" s="183"/>
    </row>
    <row r="6" spans="2:8" ht="13.5" thickBot="1">
      <c r="B6" s="95" t="s">
        <v>1</v>
      </c>
      <c r="C6" s="96"/>
      <c r="D6" s="96"/>
      <c r="E6" s="96"/>
      <c r="F6" s="96"/>
      <c r="G6" s="96"/>
      <c r="H6" s="184"/>
    </row>
    <row r="7" spans="2:8" ht="13.5" thickBot="1">
      <c r="B7" s="156" t="s">
        <v>2</v>
      </c>
      <c r="C7" s="214" t="s">
        <v>320</v>
      </c>
      <c r="D7" s="215"/>
      <c r="E7" s="215"/>
      <c r="F7" s="215"/>
      <c r="G7" s="216"/>
      <c r="H7" s="100" t="s">
        <v>321</v>
      </c>
    </row>
    <row r="8" spans="2:8" ht="26.25" thickBot="1">
      <c r="B8" s="160"/>
      <c r="C8" s="32" t="s">
        <v>211</v>
      </c>
      <c r="D8" s="32" t="s">
        <v>322</v>
      </c>
      <c r="E8" s="32" t="s">
        <v>323</v>
      </c>
      <c r="F8" s="32" t="s">
        <v>475</v>
      </c>
      <c r="G8" s="32" t="s">
        <v>228</v>
      </c>
      <c r="H8" s="102"/>
    </row>
    <row r="9" spans="2:8" ht="12.75">
      <c r="B9" s="241" t="s">
        <v>476</v>
      </c>
      <c r="C9" s="226">
        <f>C10+C11+C12+C15+C16+C19</f>
        <v>2851994584.29</v>
      </c>
      <c r="D9" s="226">
        <f>D10+D11+D12+D15+D16+D19</f>
        <v>-21790738</v>
      </c>
      <c r="E9" s="226">
        <f>E10+E11+E12+E15+E16+E19</f>
        <v>2830203846.2899995</v>
      </c>
      <c r="F9" s="226">
        <f>F10+F11+F12+F15+F16+F19</f>
        <v>515544510.25</v>
      </c>
      <c r="G9" s="226">
        <f>G10+G11+G12+G15+G16+G19</f>
        <v>514467837.99</v>
      </c>
      <c r="H9" s="222">
        <f>E9-F9</f>
        <v>2314659336.0399995</v>
      </c>
    </row>
    <row r="10" spans="2:8" ht="20.25" customHeight="1">
      <c r="B10" s="242" t="s">
        <v>477</v>
      </c>
      <c r="C10" s="25">
        <v>1545704136.1499999</v>
      </c>
      <c r="D10" s="25">
        <v>-19858015.72</v>
      </c>
      <c r="E10" s="17">
        <f>C10+D10</f>
        <v>1525846120.4299998</v>
      </c>
      <c r="F10" s="17">
        <v>247616585.46</v>
      </c>
      <c r="G10" s="17">
        <v>246882961.01999998</v>
      </c>
      <c r="H10" s="17">
        <f aca="true" t="shared" si="0" ref="H10:H31">E10-F10</f>
        <v>1278229534.9699998</v>
      </c>
    </row>
    <row r="11" spans="2:8" ht="12.75">
      <c r="B11" s="242" t="s">
        <v>478</v>
      </c>
      <c r="C11" s="25">
        <v>751201237.32</v>
      </c>
      <c r="D11" s="25">
        <v>24308350.65</v>
      </c>
      <c r="E11" s="17">
        <f>C11+D11</f>
        <v>775509587.97</v>
      </c>
      <c r="F11" s="17">
        <v>175681386.54</v>
      </c>
      <c r="G11" s="17">
        <v>175641122.36</v>
      </c>
      <c r="H11" s="17">
        <f t="shared" si="0"/>
        <v>599828201.4300001</v>
      </c>
    </row>
    <row r="12" spans="2:8" ht="12.75">
      <c r="B12" s="242" t="s">
        <v>479</v>
      </c>
      <c r="C12" s="25">
        <v>0</v>
      </c>
      <c r="D12" s="25">
        <v>0</v>
      </c>
      <c r="E12" s="25">
        <f>SUM(E13:E14)</f>
        <v>0</v>
      </c>
      <c r="F12" s="25">
        <v>0</v>
      </c>
      <c r="G12" s="25">
        <v>0</v>
      </c>
      <c r="H12" s="17">
        <f t="shared" si="0"/>
        <v>0</v>
      </c>
    </row>
    <row r="13" spans="2:8" ht="12.75">
      <c r="B13" s="18" t="s">
        <v>480</v>
      </c>
      <c r="C13" s="25">
        <v>0</v>
      </c>
      <c r="D13" s="25">
        <v>0</v>
      </c>
      <c r="E13" s="17">
        <f>C13+D13</f>
        <v>0</v>
      </c>
      <c r="F13" s="25">
        <v>0</v>
      </c>
      <c r="G13" s="25">
        <v>0</v>
      </c>
      <c r="H13" s="17">
        <f t="shared" si="0"/>
        <v>0</v>
      </c>
    </row>
    <row r="14" spans="2:8" ht="12.75">
      <c r="B14" s="18" t="s">
        <v>481</v>
      </c>
      <c r="C14" s="25">
        <v>0</v>
      </c>
      <c r="D14" s="25">
        <v>0</v>
      </c>
      <c r="E14" s="17">
        <f>C14+D14</f>
        <v>0</v>
      </c>
      <c r="F14" s="25">
        <v>0</v>
      </c>
      <c r="G14" s="25">
        <v>0</v>
      </c>
      <c r="H14" s="17">
        <f t="shared" si="0"/>
        <v>0</v>
      </c>
    </row>
    <row r="15" spans="2:8" ht="12.75">
      <c r="B15" s="242" t="s">
        <v>482</v>
      </c>
      <c r="C15" s="25">
        <v>555089210.82</v>
      </c>
      <c r="D15" s="25">
        <v>-26241072.93</v>
      </c>
      <c r="E15" s="17">
        <f>C15+D15</f>
        <v>528848137.89000005</v>
      </c>
      <c r="F15" s="17">
        <v>92246538.25</v>
      </c>
      <c r="G15" s="17">
        <v>91943754.61</v>
      </c>
      <c r="H15" s="17">
        <f>E15-F15</f>
        <v>436601599.64000005</v>
      </c>
    </row>
    <row r="16" spans="2:8" ht="25.5">
      <c r="B16" s="242" t="s">
        <v>483</v>
      </c>
      <c r="C16" s="25">
        <f>C17+C18</f>
        <v>0</v>
      </c>
      <c r="D16" s="25">
        <f>D17+D18</f>
        <v>0</v>
      </c>
      <c r="E16" s="25">
        <f>E17+E18</f>
        <v>0</v>
      </c>
      <c r="F16" s="25">
        <f>F17+F18</f>
        <v>0</v>
      </c>
      <c r="G16" s="25">
        <f>G17+G18</f>
        <v>0</v>
      </c>
      <c r="H16" s="17">
        <f t="shared" si="0"/>
        <v>0</v>
      </c>
    </row>
    <row r="17" spans="2:8" ht="12.75">
      <c r="B17" s="18" t="s">
        <v>484</v>
      </c>
      <c r="C17" s="25">
        <v>0</v>
      </c>
      <c r="D17" s="17">
        <v>0</v>
      </c>
      <c r="E17" s="17">
        <f>C17+D17</f>
        <v>0</v>
      </c>
      <c r="F17" s="17">
        <v>0</v>
      </c>
      <c r="G17" s="17">
        <v>0</v>
      </c>
      <c r="H17" s="17">
        <f t="shared" si="0"/>
        <v>0</v>
      </c>
    </row>
    <row r="18" spans="2:8" ht="12.75">
      <c r="B18" s="18" t="s">
        <v>485</v>
      </c>
      <c r="C18" s="25">
        <v>0</v>
      </c>
      <c r="D18" s="17">
        <v>0</v>
      </c>
      <c r="E18" s="17">
        <f>C18+D18</f>
        <v>0</v>
      </c>
      <c r="F18" s="17">
        <v>0</v>
      </c>
      <c r="G18" s="17">
        <v>0</v>
      </c>
      <c r="H18" s="17">
        <f t="shared" si="0"/>
        <v>0</v>
      </c>
    </row>
    <row r="19" spans="2:8" ht="12.75">
      <c r="B19" s="242" t="s">
        <v>486</v>
      </c>
      <c r="C19" s="25">
        <v>0</v>
      </c>
      <c r="D19" s="17">
        <v>0</v>
      </c>
      <c r="E19" s="17">
        <f>C19+D19</f>
        <v>0</v>
      </c>
      <c r="F19" s="17">
        <v>0</v>
      </c>
      <c r="G19" s="17">
        <v>0</v>
      </c>
      <c r="H19" s="17">
        <f t="shared" si="0"/>
        <v>0</v>
      </c>
    </row>
    <row r="20" spans="2:8" s="247" customFormat="1" ht="12.75">
      <c r="B20" s="243"/>
      <c r="C20" s="244"/>
      <c r="D20" s="245"/>
      <c r="E20" s="245"/>
      <c r="F20" s="245"/>
      <c r="G20" s="245"/>
      <c r="H20" s="246"/>
    </row>
    <row r="21" spans="2:8" ht="12.75">
      <c r="B21" s="241" t="s">
        <v>487</v>
      </c>
      <c r="C21" s="226">
        <f>C22+C23+C24+C27+C28+C31</f>
        <v>0</v>
      </c>
      <c r="D21" s="226">
        <f>D22+D23+D24+D27+D28+D31</f>
        <v>267895184.01</v>
      </c>
      <c r="E21" s="226">
        <f>E22+E23+E24+E27+E28+E31</f>
        <v>267895184.01</v>
      </c>
      <c r="F21" s="226">
        <f>F22+F23+F24+F27+F28+F31</f>
        <v>110443144.45000002</v>
      </c>
      <c r="G21" s="226">
        <f>G22+G23+G24+G27+G28+G31</f>
        <v>110443144.45000002</v>
      </c>
      <c r="H21" s="222">
        <f t="shared" si="0"/>
        <v>157452039.55999997</v>
      </c>
    </row>
    <row r="22" spans="2:8" ht="18.75" customHeight="1">
      <c r="B22" s="242" t="s">
        <v>477</v>
      </c>
      <c r="C22" s="25">
        <v>0</v>
      </c>
      <c r="D22" s="17">
        <v>252079150.48999998</v>
      </c>
      <c r="E22" s="17">
        <f>C22+D22</f>
        <v>252079150.48999998</v>
      </c>
      <c r="F22" s="17">
        <v>94627110.93</v>
      </c>
      <c r="G22" s="17">
        <v>94627110.93</v>
      </c>
      <c r="H22" s="17">
        <f t="shared" si="0"/>
        <v>157452039.55999997</v>
      </c>
    </row>
    <row r="23" spans="2:8" ht="12.75">
      <c r="B23" s="242" t="s">
        <v>478</v>
      </c>
      <c r="C23" s="25">
        <v>0</v>
      </c>
      <c r="D23" s="17">
        <v>1822239.65</v>
      </c>
      <c r="E23" s="17">
        <f>C23+D23</f>
        <v>1822239.65</v>
      </c>
      <c r="F23" s="17">
        <v>1822239.65</v>
      </c>
      <c r="G23" s="17">
        <v>1822239.65</v>
      </c>
      <c r="H23" s="17">
        <f t="shared" si="0"/>
        <v>0</v>
      </c>
    </row>
    <row r="24" spans="2:8" ht="12.75">
      <c r="B24" s="242" t="s">
        <v>479</v>
      </c>
      <c r="C24" s="25">
        <v>0</v>
      </c>
      <c r="D24" s="25">
        <v>0</v>
      </c>
      <c r="E24" s="25">
        <f>SUM(E25:E26)</f>
        <v>0</v>
      </c>
      <c r="F24" s="25">
        <v>0</v>
      </c>
      <c r="G24" s="25">
        <v>0</v>
      </c>
      <c r="H24" s="17">
        <f t="shared" si="0"/>
        <v>0</v>
      </c>
    </row>
    <row r="25" spans="2:8" ht="12.75">
      <c r="B25" s="18" t="s">
        <v>480</v>
      </c>
      <c r="C25" s="25">
        <v>0</v>
      </c>
      <c r="D25" s="17">
        <v>0</v>
      </c>
      <c r="E25" s="17">
        <f>C25+D25</f>
        <v>0</v>
      </c>
      <c r="F25" s="17">
        <v>0</v>
      </c>
      <c r="G25" s="17">
        <v>0</v>
      </c>
      <c r="H25" s="17">
        <f t="shared" si="0"/>
        <v>0</v>
      </c>
    </row>
    <row r="26" spans="2:8" ht="12.75">
      <c r="B26" s="18" t="s">
        <v>481</v>
      </c>
      <c r="C26" s="25">
        <v>0</v>
      </c>
      <c r="D26" s="17">
        <v>0</v>
      </c>
      <c r="E26" s="17">
        <f>C26+D26</f>
        <v>0</v>
      </c>
      <c r="F26" s="17">
        <v>0</v>
      </c>
      <c r="G26" s="17">
        <v>0</v>
      </c>
      <c r="H26" s="17">
        <f t="shared" si="0"/>
        <v>0</v>
      </c>
    </row>
    <row r="27" spans="2:8" ht="12.75">
      <c r="B27" s="242" t="s">
        <v>482</v>
      </c>
      <c r="C27" s="25">
        <v>0</v>
      </c>
      <c r="D27" s="17">
        <v>13993793.87</v>
      </c>
      <c r="E27" s="17">
        <f>C27+D27</f>
        <v>13993793.87</v>
      </c>
      <c r="F27" s="17">
        <v>13993793.87</v>
      </c>
      <c r="G27" s="17">
        <v>13993793.87</v>
      </c>
      <c r="H27" s="17">
        <f t="shared" si="0"/>
        <v>0</v>
      </c>
    </row>
    <row r="28" spans="2:8" ht="25.5">
      <c r="B28" s="242" t="s">
        <v>483</v>
      </c>
      <c r="C28" s="25">
        <f>C29+C30</f>
        <v>0</v>
      </c>
      <c r="D28" s="25">
        <f>D29+D30</f>
        <v>0</v>
      </c>
      <c r="E28" s="25">
        <f>E29+E30</f>
        <v>0</v>
      </c>
      <c r="F28" s="25">
        <f>F29+F30</f>
        <v>0</v>
      </c>
      <c r="G28" s="25">
        <f>G29+G30</f>
        <v>0</v>
      </c>
      <c r="H28" s="17">
        <f t="shared" si="0"/>
        <v>0</v>
      </c>
    </row>
    <row r="29" spans="2:8" ht="12.75">
      <c r="B29" s="18" t="s">
        <v>484</v>
      </c>
      <c r="C29" s="25">
        <v>0</v>
      </c>
      <c r="D29" s="17">
        <v>0</v>
      </c>
      <c r="E29" s="17">
        <f>C29+D29</f>
        <v>0</v>
      </c>
      <c r="F29" s="17">
        <v>0</v>
      </c>
      <c r="G29" s="17">
        <v>0</v>
      </c>
      <c r="H29" s="17">
        <f t="shared" si="0"/>
        <v>0</v>
      </c>
    </row>
    <row r="30" spans="2:8" ht="12.75">
      <c r="B30" s="18" t="s">
        <v>485</v>
      </c>
      <c r="C30" s="25">
        <v>0</v>
      </c>
      <c r="D30" s="17">
        <v>0</v>
      </c>
      <c r="E30" s="17">
        <f>C30+D30</f>
        <v>0</v>
      </c>
      <c r="F30" s="17">
        <v>0</v>
      </c>
      <c r="G30" s="17">
        <v>0</v>
      </c>
      <c r="H30" s="17">
        <f t="shared" si="0"/>
        <v>0</v>
      </c>
    </row>
    <row r="31" spans="2:8" ht="12.75">
      <c r="B31" s="242" t="s">
        <v>486</v>
      </c>
      <c r="C31" s="25">
        <v>0</v>
      </c>
      <c r="D31" s="17">
        <v>0</v>
      </c>
      <c r="E31" s="17">
        <f>C31+D31</f>
        <v>0</v>
      </c>
      <c r="F31" s="17">
        <v>0</v>
      </c>
      <c r="G31" s="17">
        <v>0</v>
      </c>
      <c r="H31" s="17">
        <f t="shared" si="0"/>
        <v>0</v>
      </c>
    </row>
    <row r="32" spans="2:8" ht="25.5">
      <c r="B32" s="241" t="s">
        <v>488</v>
      </c>
      <c r="C32" s="226">
        <f aca="true" t="shared" si="1" ref="C32:H32">C9+C21</f>
        <v>2851994584.29</v>
      </c>
      <c r="D32" s="226">
        <f t="shared" si="1"/>
        <v>246104446.01</v>
      </c>
      <c r="E32" s="226">
        <f t="shared" si="1"/>
        <v>3098099030.299999</v>
      </c>
      <c r="F32" s="226">
        <f t="shared" si="1"/>
        <v>625987654.7</v>
      </c>
      <c r="G32" s="226">
        <f>G9+G21</f>
        <v>624910982.44</v>
      </c>
      <c r="H32" s="226">
        <f t="shared" si="1"/>
        <v>2472111375.5999994</v>
      </c>
    </row>
    <row r="33" spans="2:8" ht="13.5" thickBot="1">
      <c r="B33" s="248"/>
      <c r="C33" s="249"/>
      <c r="D33" s="250"/>
      <c r="E33" s="250"/>
      <c r="F33" s="250"/>
      <c r="G33" s="250"/>
      <c r="H33" s="250"/>
    </row>
    <row r="35" ht="12.75">
      <c r="G35" s="251"/>
    </row>
    <row r="36" ht="12.75">
      <c r="G36" s="107"/>
    </row>
    <row r="37" ht="12.75">
      <c r="G37" s="107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119" scale="67" r:id="rId1"/>
  <ignoredErrors>
    <ignoredError sqref="E12:E16 E24:E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Elizabeth Perez</cp:lastModifiedBy>
  <cp:lastPrinted>2018-05-09T20:40:50Z</cp:lastPrinted>
  <dcterms:created xsi:type="dcterms:W3CDTF">2016-10-11T18:36:49Z</dcterms:created>
  <dcterms:modified xsi:type="dcterms:W3CDTF">2018-05-15T21:09:33Z</dcterms:modified>
  <cp:category/>
  <cp:version/>
  <cp:contentType/>
  <cp:contentStatus/>
</cp:coreProperties>
</file>